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220" yWindow="0" windowWidth="14172" windowHeight="11868"/>
  </bookViews>
  <sheets>
    <sheet name="подушевое СМП месяц" sheetId="1" r:id="rId1"/>
  </sheets>
  <externalReferences>
    <externalReference r:id="rId2"/>
  </externalReferences>
  <definedNames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'подушевое СМП месяц'!$6:$7</definedName>
    <definedName name="_xlnm.Print_Area" localSheetId="0">'подушевое СМП месяц'!$B$2:$G$63</definedName>
  </definedNames>
  <calcPr calcId="145621"/>
</workbook>
</file>

<file path=xl/calcChain.xml><?xml version="1.0" encoding="utf-8"?>
<calcChain xmlns="http://schemas.openxmlformats.org/spreadsheetml/2006/main">
  <c r="E37" i="1" l="1"/>
  <c r="E62" i="1" l="1"/>
  <c r="E59" i="1"/>
  <c r="E56" i="1"/>
  <c r="E53" i="1"/>
  <c r="F53" i="1" s="1"/>
  <c r="E50" i="1"/>
  <c r="F50" i="1" s="1"/>
  <c r="E47" i="1"/>
  <c r="F47" i="1" s="1"/>
  <c r="E44" i="1"/>
  <c r="E41" i="1"/>
  <c r="F41" i="1" s="1"/>
  <c r="E38" i="1"/>
  <c r="E35" i="1"/>
  <c r="F35" i="1" s="1"/>
  <c r="E31" i="1"/>
  <c r="F31" i="1" s="1"/>
  <c r="E28" i="1"/>
  <c r="F28" i="1" s="1"/>
  <c r="E25" i="1"/>
  <c r="E22" i="1"/>
  <c r="F22" i="1" s="1"/>
  <c r="E19" i="1"/>
  <c r="E16" i="1"/>
  <c r="F16" i="1" s="1"/>
  <c r="E13" i="1"/>
  <c r="F13" i="1" s="1"/>
  <c r="E10" i="1"/>
  <c r="F10" i="1" s="1"/>
  <c r="G10" i="1" s="1"/>
  <c r="D63" i="1"/>
  <c r="F62" i="1"/>
  <c r="F61" i="1"/>
  <c r="G61" i="1" s="1"/>
  <c r="G62" i="1" s="1"/>
  <c r="F59" i="1"/>
  <c r="F58" i="1"/>
  <c r="G58" i="1" s="1"/>
  <c r="G59" i="1" s="1"/>
  <c r="F56" i="1"/>
  <c r="F55" i="1"/>
  <c r="G55" i="1" s="1"/>
  <c r="G56" i="1" s="1"/>
  <c r="F52" i="1"/>
  <c r="G52" i="1" s="1"/>
  <c r="G53" i="1" s="1"/>
  <c r="F49" i="1"/>
  <c r="G49" i="1" s="1"/>
  <c r="G50" i="1" s="1"/>
  <c r="F46" i="1"/>
  <c r="G46" i="1" s="1"/>
  <c r="G47" i="1" s="1"/>
  <c r="F44" i="1"/>
  <c r="F43" i="1"/>
  <c r="G43" i="1" s="1"/>
  <c r="G44" i="1" s="1"/>
  <c r="F40" i="1"/>
  <c r="G40" i="1" s="1"/>
  <c r="G41" i="1" s="1"/>
  <c r="F38" i="1"/>
  <c r="F37" i="1"/>
  <c r="G37" i="1" s="1"/>
  <c r="G38" i="1" s="1"/>
  <c r="F34" i="1"/>
  <c r="G34" i="1" s="1"/>
  <c r="F33" i="1"/>
  <c r="G33" i="1" s="1"/>
  <c r="F30" i="1"/>
  <c r="G30" i="1" s="1"/>
  <c r="G31" i="1" s="1"/>
  <c r="F27" i="1"/>
  <c r="G27" i="1" s="1"/>
  <c r="G28" i="1" s="1"/>
  <c r="F25" i="1"/>
  <c r="F24" i="1"/>
  <c r="G24" i="1" s="1"/>
  <c r="G25" i="1" s="1"/>
  <c r="F21" i="1"/>
  <c r="G21" i="1" s="1"/>
  <c r="G22" i="1" s="1"/>
  <c r="F18" i="1"/>
  <c r="G18" i="1" s="1"/>
  <c r="G19" i="1" s="1"/>
  <c r="F15" i="1"/>
  <c r="G15" i="1" s="1"/>
  <c r="G16" i="1" s="1"/>
  <c r="F12" i="1"/>
  <c r="G12" i="1" s="1"/>
  <c r="G13" i="1" s="1"/>
  <c r="F9" i="1"/>
  <c r="G9" i="1" s="1"/>
  <c r="G35" i="1" l="1"/>
  <c r="G63" i="1" s="1"/>
  <c r="E63" i="1"/>
  <c r="F19" i="1"/>
  <c r="F63" i="1"/>
</calcChain>
</file>

<file path=xl/sharedStrings.xml><?xml version="1.0" encoding="utf-8"?>
<sst xmlns="http://schemas.openxmlformats.org/spreadsheetml/2006/main" count="66" uniqueCount="66">
  <si>
    <t>руб.</t>
  </si>
  <si>
    <t>Наименование МО</t>
  </si>
  <si>
    <t>Дифференцированный подушевой норматив финансирования
 ДПн (руб./год)</t>
  </si>
  <si>
    <t>Численность обслуживаемого населения, застрахованных в системе ОМС на 01.10.23 (чел.)</t>
  </si>
  <si>
    <t>Среднемесячная численность (чел.)</t>
  </si>
  <si>
    <t>Объем финансирования</t>
  </si>
  <si>
    <t>А</t>
  </si>
  <si>
    <t>г.Хабаровск</t>
  </si>
  <si>
    <t>КГБУЗ "Станция скорой медицинской помощи г. Хабаровска" министерства здравоохранения Хабаровского края</t>
  </si>
  <si>
    <t>Итого г.Хабаровск</t>
  </si>
  <si>
    <t>г.Комсомольск-на-Амуре</t>
  </si>
  <si>
    <t>КГБУЗ "Станция скорой медицинской помощи г. Комсомольска-на-Амуре" министерства здравоохранения Хабаровского края</t>
  </si>
  <si>
    <t>Итого г.Комсомольск-на-Амуре</t>
  </si>
  <si>
    <t>Амурский район</t>
  </si>
  <si>
    <t>Итого Амурский район</t>
  </si>
  <si>
    <t>Ванинский район</t>
  </si>
  <si>
    <t>КГБУЗ "Ванинская центральная районная больница"  министерства здравоохранения Хабаровского края</t>
  </si>
  <si>
    <t>Итого Ванинский район</t>
  </si>
  <si>
    <t>Бикинский район</t>
  </si>
  <si>
    <t>КГБУЗ "Бикинская центральная районная больница" министерства здравоохранения Хабаровского края</t>
  </si>
  <si>
    <t>Итого Бикинский район</t>
  </si>
  <si>
    <t>Аяно-Майский район</t>
  </si>
  <si>
    <t>КГБУЗ "Аяно-Майская центральная районная больница" министерства здравоохранения Хабаровского края</t>
  </si>
  <si>
    <t>Итого Аяно-Майский район</t>
  </si>
  <si>
    <t>Верхнебуреинский район</t>
  </si>
  <si>
    <t>КГБУЗ " Верхнебуреинская центральная районная больница" министерства здравоохранения Хабаровского края</t>
  </si>
  <si>
    <t>Итого Верхнебуреинский район</t>
  </si>
  <si>
    <t>Вяземский район</t>
  </si>
  <si>
    <t xml:space="preserve">КГБУЗ "Вяземская районная больница" министерства здравоохранения Хабаровского края </t>
  </si>
  <si>
    <t>Итого Вяземский район</t>
  </si>
  <si>
    <t>Хабаровский муниципальный район</t>
  </si>
  <si>
    <t>КГБУЗ "Князе-Волконская  районная больница" министерства здравоохранения Хабаровского края</t>
  </si>
  <si>
    <t>КГБУЗ "Хабаровская  районная больница" министерства здравоохранения Хабаровского края</t>
  </si>
  <si>
    <t>Итого Хабаровский район</t>
  </si>
  <si>
    <t>Комсомольский район</t>
  </si>
  <si>
    <t>КГБУЗ "Комсомольская межрайонная больница" министерства здравоохранения Хабаровского края</t>
  </si>
  <si>
    <t>Итого Комсомольский район</t>
  </si>
  <si>
    <t>Советско-Гаванский район</t>
  </si>
  <si>
    <t>КГБУЗ "Советско-Гаванская районная больница" министерства здравоохранения Хабаровского края</t>
  </si>
  <si>
    <t>Итого Советско-Гаванский район</t>
  </si>
  <si>
    <t>Солнечный район</t>
  </si>
  <si>
    <t xml:space="preserve">КГБУЗ "Солнечная районная больница" министерства здравоохранения Хабаровского края </t>
  </si>
  <si>
    <t>Итого Солнечный район</t>
  </si>
  <si>
    <t>Район им.Лазо</t>
  </si>
  <si>
    <t xml:space="preserve">КГБУЗ "Районная больница района им. Лазо" министерства здравоохранения Хабаровского края </t>
  </si>
  <si>
    <t>Итого район им.Лазо</t>
  </si>
  <si>
    <t>Охотский район</t>
  </si>
  <si>
    <t>КГБУЗ "Охотская центральная районная больница" министерства здравоохранения Хабаровского края</t>
  </si>
  <si>
    <t>Итого Охотский район</t>
  </si>
  <si>
    <t>Николаевский район</t>
  </si>
  <si>
    <t>КГБУЗ "Николаевская-на-Амуре центральная районная больница" министерства здравоохранения Хабаровского края</t>
  </si>
  <si>
    <t>Итого Николаевский район</t>
  </si>
  <si>
    <t>Тугуро-Чумиканский район</t>
  </si>
  <si>
    <t>КГБУЗ "Тугуро-Чумиканская центральная районная больница" министерства здравоохранения Хабаровского края</t>
  </si>
  <si>
    <t>Итого Тугуро-Чумиканский район</t>
  </si>
  <si>
    <t>Ульчский район</t>
  </si>
  <si>
    <t xml:space="preserve">КГБУЗ "Ульчская районная больница" министерства здравоохранения Хабаровского края </t>
  </si>
  <si>
    <t>Итого Ульчский район</t>
  </si>
  <si>
    <t>Нанайский район</t>
  </si>
  <si>
    <t>КГБУЗ "Троицкая центральная районная больница" министерства здравоохранения Хабаровского края</t>
  </si>
  <si>
    <t>Итого Нанайский район</t>
  </si>
  <si>
    <t>ИТОГО Хабаровский край</t>
  </si>
  <si>
    <t>Объем финансового обеспечения  по подушевому нормативу скорой медицинской помощи в расчете на месяц
 (октябрь 2023)</t>
  </si>
  <si>
    <t>Приложение № 8                                           
к протоколу Комиссии по разработке ТП ОМС 
от 25.10.2023  № 10</t>
  </si>
  <si>
    <t>Численность обслуживаемого населения, застрахованных в системе ОМС на 01.11.23 (чел.)</t>
  </si>
  <si>
    <t>КГБУЗ "Городская больница" имени М.И. Шевчук  министерства здравоохранения Хабаровского края (для обслуживаемого населения Амурского района)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</si>
</sst>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_-* #,##0.000_р_._-;\-* #,##0.000_р_._-;_-* &quot;-&quot;??_р_._-;_-@_-"/>
    <numFmt numFmtId="167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i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rgb="FF000000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164" fontId="1" fillId="0" borderId="0" applyFont="0" applyFill="0" applyBorder="0" applyAlignment="0" applyProtection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3" fontId="6" fillId="2" borderId="3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164" fontId="7" fillId="0" borderId="4" xfId="1" applyFont="1" applyBorder="1" applyAlignment="1">
      <alignment vertical="center" wrapText="1"/>
    </xf>
    <xf numFmtId="0" fontId="8" fillId="0" borderId="2" xfId="0" applyFont="1" applyBorder="1" applyAlignment="1">
      <alignment wrapText="1"/>
    </xf>
    <xf numFmtId="0" fontId="8" fillId="3" borderId="2" xfId="0" applyFont="1" applyFill="1" applyBorder="1" applyAlignment="1">
      <alignment wrapText="1"/>
    </xf>
    <xf numFmtId="1" fontId="2" fillId="0" borderId="0" xfId="0" applyNumberFormat="1" applyFont="1" applyAlignment="1">
      <alignment wrapText="1"/>
    </xf>
    <xf numFmtId="0" fontId="9" fillId="2" borderId="2" xfId="0" applyFont="1" applyFill="1" applyBorder="1" applyAlignment="1">
      <alignment wrapText="1"/>
    </xf>
    <xf numFmtId="164" fontId="4" fillId="0" borderId="2" xfId="1" applyNumberFormat="1" applyFont="1" applyBorder="1" applyAlignment="1">
      <alignment wrapText="1"/>
    </xf>
    <xf numFmtId="165" fontId="4" fillId="0" borderId="2" xfId="1" applyNumberFormat="1" applyFont="1" applyBorder="1" applyAlignment="1">
      <alignment wrapText="1"/>
    </xf>
    <xf numFmtId="164" fontId="4" fillId="3" borderId="2" xfId="1" applyNumberFormat="1" applyFont="1" applyFill="1" applyBorder="1" applyAlignment="1">
      <alignment wrapText="1"/>
    </xf>
    <xf numFmtId="1" fontId="10" fillId="0" borderId="0" xfId="0" applyNumberFormat="1" applyFont="1" applyAlignment="1">
      <alignment wrapText="1"/>
    </xf>
    <xf numFmtId="0" fontId="11" fillId="0" borderId="2" xfId="0" applyFont="1" applyBorder="1" applyAlignment="1">
      <alignment wrapText="1"/>
    </xf>
    <xf numFmtId="165" fontId="11" fillId="0" borderId="2" xfId="1" applyNumberFormat="1" applyFont="1" applyBorder="1" applyAlignment="1">
      <alignment wrapText="1"/>
    </xf>
    <xf numFmtId="164" fontId="11" fillId="3" borderId="2" xfId="1" applyNumberFormat="1" applyFont="1" applyFill="1" applyBorder="1" applyAlignment="1">
      <alignment wrapText="1"/>
    </xf>
    <xf numFmtId="0" fontId="10" fillId="0" borderId="0" xfId="0" applyFont="1" applyAlignment="1">
      <alignment wrapText="1"/>
    </xf>
    <xf numFmtId="0" fontId="5" fillId="0" borderId="2" xfId="0" applyFont="1" applyBorder="1" applyAlignment="1">
      <alignment wrapText="1"/>
    </xf>
    <xf numFmtId="0" fontId="2" fillId="3" borderId="4" xfId="0" applyFont="1" applyFill="1" applyBorder="1" applyAlignment="1">
      <alignment wrapText="1"/>
    </xf>
    <xf numFmtId="166" fontId="11" fillId="0" borderId="2" xfId="1" applyNumberFormat="1" applyFont="1" applyBorder="1" applyAlignment="1">
      <alignment wrapText="1"/>
    </xf>
    <xf numFmtId="43" fontId="2" fillId="0" borderId="0" xfId="0" applyNumberFormat="1" applyFont="1" applyAlignment="1">
      <alignment wrapText="1"/>
    </xf>
    <xf numFmtId="164" fontId="2" fillId="0" borderId="0" xfId="0" applyNumberFormat="1" applyFont="1" applyAlignment="1">
      <alignment wrapText="1"/>
    </xf>
    <xf numFmtId="167" fontId="2" fillId="0" borderId="0" xfId="0" applyNumberFormat="1" applyFont="1" applyAlignment="1">
      <alignment wrapText="1"/>
    </xf>
    <xf numFmtId="164" fontId="2" fillId="0" borderId="0" xfId="1" applyFont="1" applyAlignment="1">
      <alignment wrapText="1"/>
    </xf>
    <xf numFmtId="0" fontId="9" fillId="4" borderId="2" xfId="0" applyFont="1" applyFill="1" applyBorder="1" applyAlignment="1">
      <alignment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right" wrapText="1"/>
    </xf>
    <xf numFmtId="0" fontId="2" fillId="0" borderId="0" xfId="0" applyFont="1" applyAlignment="1">
      <alignment horizontal="center" wrapText="1"/>
    </xf>
  </cellXfs>
  <cellStyles count="42">
    <cellStyle name="Обычный" xfId="0" builtinId="0"/>
    <cellStyle name="Обычный 2" xfId="2"/>
    <cellStyle name="Обычный 2 2" xfId="3"/>
    <cellStyle name="Обычный 2 3" xfId="4"/>
    <cellStyle name="Обычный 3" xfId="5"/>
    <cellStyle name="Обычный 3 2" xfId="6"/>
    <cellStyle name="Обычный 3 3 2" xfId="7"/>
    <cellStyle name="Обычный 4" xfId="8"/>
    <cellStyle name="Процентный 2" xfId="9"/>
    <cellStyle name="Финансовый" xfId="1" builtinId="3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71"/>
  <sheetViews>
    <sheetView tabSelected="1" view="pageBreakPreview" zoomScale="62" zoomScaleNormal="72" zoomScaleSheetLayoutView="62" workbookViewId="0">
      <pane xSplit="2" ySplit="8" topLeftCell="C60" activePane="bottomRight" state="frozen"/>
      <selection activeCell="D34" sqref="D34"/>
      <selection pane="topRight" activeCell="D34" sqref="D34"/>
      <selection pane="bottomLeft" activeCell="D34" sqref="D34"/>
      <selection pane="bottomRight" activeCell="B12" sqref="B12"/>
    </sheetView>
  </sheetViews>
  <sheetFormatPr defaultColWidth="9.109375" defaultRowHeight="18" x14ac:dyDescent="0.35"/>
  <cols>
    <col min="1" max="1" width="9" style="1" hidden="1" customWidth="1"/>
    <col min="2" max="2" width="50.88671875" style="1" customWidth="1"/>
    <col min="3" max="3" width="27.33203125" style="1" customWidth="1"/>
    <col min="4" max="4" width="27.6640625" style="1" customWidth="1"/>
    <col min="5" max="5" width="25.44140625" style="1" customWidth="1"/>
    <col min="6" max="6" width="20.5546875" style="1" customWidth="1"/>
    <col min="7" max="7" width="31.109375" style="1" customWidth="1"/>
    <col min="8" max="16384" width="9.109375" style="1"/>
  </cols>
  <sheetData>
    <row r="1" spans="1:7" ht="18" hidden="1" customHeight="1" x14ac:dyDescent="0.35"/>
    <row r="2" spans="1:7" ht="76.95" customHeight="1" x14ac:dyDescent="0.35">
      <c r="F2" s="31" t="s">
        <v>63</v>
      </c>
      <c r="G2" s="31"/>
    </row>
    <row r="3" spans="1:7" ht="12" customHeight="1" x14ac:dyDescent="0.35"/>
    <row r="4" spans="1:7" ht="72.75" customHeight="1" x14ac:dyDescent="0.35">
      <c r="B4" s="32" t="s">
        <v>62</v>
      </c>
      <c r="C4" s="32"/>
      <c r="D4" s="32"/>
      <c r="E4" s="32"/>
      <c r="F4" s="32"/>
      <c r="G4" s="32"/>
    </row>
    <row r="5" spans="1:7" ht="68.25" customHeight="1" x14ac:dyDescent="0.4">
      <c r="B5" s="2"/>
      <c r="C5" s="2"/>
      <c r="D5" s="2"/>
      <c r="E5" s="2"/>
      <c r="F5" s="33" t="s">
        <v>0</v>
      </c>
      <c r="G5" s="33"/>
    </row>
    <row r="6" spans="1:7" s="3" customFormat="1" ht="124.95" customHeight="1" x14ac:dyDescent="0.35">
      <c r="B6" s="4" t="s">
        <v>1</v>
      </c>
      <c r="C6" s="5" t="s">
        <v>2</v>
      </c>
      <c r="D6" s="6" t="s">
        <v>3</v>
      </c>
      <c r="E6" s="6" t="s">
        <v>64</v>
      </c>
      <c r="F6" s="6" t="s">
        <v>4</v>
      </c>
      <c r="G6" s="7" t="s">
        <v>5</v>
      </c>
    </row>
    <row r="7" spans="1:7" s="3" customFormat="1" ht="17.399999999999999" customHeight="1" x14ac:dyDescent="0.35">
      <c r="B7" s="8" t="s">
        <v>6</v>
      </c>
      <c r="C7" s="6">
        <v>1</v>
      </c>
      <c r="D7" s="6">
        <v>2</v>
      </c>
      <c r="E7" s="6">
        <v>3</v>
      </c>
      <c r="F7" s="6">
        <v>4</v>
      </c>
      <c r="G7" s="7">
        <v>5</v>
      </c>
    </row>
    <row r="8" spans="1:7" ht="22.5" customHeight="1" x14ac:dyDescent="0.4">
      <c r="B8" s="9" t="s">
        <v>7</v>
      </c>
      <c r="C8" s="10"/>
      <c r="D8" s="11"/>
      <c r="E8" s="11"/>
      <c r="F8" s="11"/>
      <c r="G8" s="12"/>
    </row>
    <row r="9" spans="1:7" ht="73.8" customHeight="1" x14ac:dyDescent="0.4">
      <c r="A9" s="13">
        <v>1</v>
      </c>
      <c r="B9" s="14" t="s">
        <v>8</v>
      </c>
      <c r="C9" s="15">
        <v>1568.3</v>
      </c>
      <c r="D9" s="16">
        <v>593729</v>
      </c>
      <c r="E9" s="16">
        <v>595350</v>
      </c>
      <c r="F9" s="16">
        <f>ROUND((E9+D9)/2,0)</f>
        <v>594540</v>
      </c>
      <c r="G9" s="17">
        <f>ROUND(F9*$C$9/12,2)</f>
        <v>77701423.5</v>
      </c>
    </row>
    <row r="10" spans="1:7" s="22" customFormat="1" ht="21" x14ac:dyDescent="0.4">
      <c r="A10" s="18"/>
      <c r="B10" s="19" t="s">
        <v>9</v>
      </c>
      <c r="C10" s="15"/>
      <c r="D10" s="20">
        <v>593729</v>
      </c>
      <c r="E10" s="20">
        <f>E9</f>
        <v>595350</v>
      </c>
      <c r="F10" s="20">
        <f t="shared" ref="F10:F62" si="0">ROUND((E10+D10)/2,0)</f>
        <v>594540</v>
      </c>
      <c r="G10" s="21">
        <f t="shared" ref="G10" si="1">ROUND(F10*$C$9/12,2)</f>
        <v>77701423.5</v>
      </c>
    </row>
    <row r="11" spans="1:7" ht="22.8" customHeight="1" x14ac:dyDescent="0.4">
      <c r="A11" s="13"/>
      <c r="B11" s="9" t="s">
        <v>10</v>
      </c>
      <c r="C11" s="15"/>
      <c r="D11" s="16"/>
      <c r="E11" s="16"/>
      <c r="F11" s="16"/>
      <c r="G11" s="17"/>
    </row>
    <row r="12" spans="1:7" ht="86.4" customHeight="1" x14ac:dyDescent="0.4">
      <c r="A12" s="13">
        <v>2</v>
      </c>
      <c r="B12" s="14" t="s">
        <v>11</v>
      </c>
      <c r="C12" s="15">
        <v>2041.3</v>
      </c>
      <c r="D12" s="16">
        <v>227725</v>
      </c>
      <c r="E12" s="16">
        <v>227874</v>
      </c>
      <c r="F12" s="16">
        <f t="shared" si="0"/>
        <v>227800</v>
      </c>
      <c r="G12" s="17">
        <f>ROUND(F12*$C$12/12,2)</f>
        <v>38750678.329999998</v>
      </c>
    </row>
    <row r="13" spans="1:7" s="22" customFormat="1" ht="41.25" customHeight="1" x14ac:dyDescent="0.4">
      <c r="A13" s="18"/>
      <c r="B13" s="19" t="s">
        <v>12</v>
      </c>
      <c r="C13" s="15"/>
      <c r="D13" s="20">
        <v>227725</v>
      </c>
      <c r="E13" s="20">
        <f>E12</f>
        <v>227874</v>
      </c>
      <c r="F13" s="20">
        <f t="shared" si="0"/>
        <v>227800</v>
      </c>
      <c r="G13" s="21">
        <f>G12</f>
        <v>38750678.329999998</v>
      </c>
    </row>
    <row r="14" spans="1:7" ht="21" x14ac:dyDescent="0.4">
      <c r="A14" s="13"/>
      <c r="B14" s="9" t="s">
        <v>13</v>
      </c>
      <c r="C14" s="15"/>
      <c r="D14" s="16"/>
      <c r="E14" s="16"/>
      <c r="F14" s="16"/>
      <c r="G14" s="17"/>
    </row>
    <row r="15" spans="1:7" ht="93" customHeight="1" x14ac:dyDescent="0.4">
      <c r="A15" s="13">
        <v>3</v>
      </c>
      <c r="B15" s="30" t="s">
        <v>65</v>
      </c>
      <c r="C15" s="15">
        <v>1141.3</v>
      </c>
      <c r="D15" s="16">
        <v>60848</v>
      </c>
      <c r="E15" s="16">
        <v>60900</v>
      </c>
      <c r="F15" s="16">
        <f t="shared" si="0"/>
        <v>60874</v>
      </c>
      <c r="G15" s="17">
        <f>ROUND(F15*$C$15/12,2)</f>
        <v>5789624.6799999997</v>
      </c>
    </row>
    <row r="16" spans="1:7" s="22" customFormat="1" ht="21" x14ac:dyDescent="0.4">
      <c r="A16" s="18"/>
      <c r="B16" s="19" t="s">
        <v>14</v>
      </c>
      <c r="C16" s="15"/>
      <c r="D16" s="20">
        <v>60848</v>
      </c>
      <c r="E16" s="20">
        <f>E15</f>
        <v>60900</v>
      </c>
      <c r="F16" s="20">
        <f t="shared" si="0"/>
        <v>60874</v>
      </c>
      <c r="G16" s="21">
        <f t="shared" ref="G16" si="2">G15</f>
        <v>5789624.6799999997</v>
      </c>
    </row>
    <row r="17" spans="1:7" ht="21" x14ac:dyDescent="0.4">
      <c r="A17" s="13"/>
      <c r="B17" s="9" t="s">
        <v>15</v>
      </c>
      <c r="C17" s="15"/>
      <c r="D17" s="16"/>
      <c r="E17" s="16"/>
      <c r="F17" s="16"/>
      <c r="G17" s="17"/>
    </row>
    <row r="18" spans="1:7" ht="78.599999999999994" customHeight="1" x14ac:dyDescent="0.4">
      <c r="A18" s="13">
        <v>4</v>
      </c>
      <c r="B18" s="14" t="s">
        <v>16</v>
      </c>
      <c r="C18" s="15">
        <v>1054.9000000000001</v>
      </c>
      <c r="D18" s="16">
        <v>31922</v>
      </c>
      <c r="E18" s="16">
        <v>32059</v>
      </c>
      <c r="F18" s="16">
        <f t="shared" si="0"/>
        <v>31991</v>
      </c>
      <c r="G18" s="17">
        <f>ROUND(F18*$C$18/12,2)</f>
        <v>2812275.49</v>
      </c>
    </row>
    <row r="19" spans="1:7" s="22" customFormat="1" ht="21" x14ac:dyDescent="0.4">
      <c r="A19" s="18"/>
      <c r="B19" s="19" t="s">
        <v>17</v>
      </c>
      <c r="C19" s="15"/>
      <c r="D19" s="20">
        <v>31922</v>
      </c>
      <c r="E19" s="20">
        <f>E18</f>
        <v>32059</v>
      </c>
      <c r="F19" s="20">
        <f t="shared" si="0"/>
        <v>31991</v>
      </c>
      <c r="G19" s="21">
        <f t="shared" ref="G19" si="3">G18</f>
        <v>2812275.49</v>
      </c>
    </row>
    <row r="20" spans="1:7" ht="21" x14ac:dyDescent="0.4">
      <c r="A20" s="13"/>
      <c r="B20" s="9" t="s">
        <v>18</v>
      </c>
      <c r="C20" s="15"/>
      <c r="D20" s="16"/>
      <c r="E20" s="16"/>
      <c r="F20" s="16"/>
      <c r="G20" s="17"/>
    </row>
    <row r="21" spans="1:7" ht="63" x14ac:dyDescent="0.4">
      <c r="A21" s="13">
        <v>5</v>
      </c>
      <c r="B21" s="23" t="s">
        <v>19</v>
      </c>
      <c r="C21" s="15">
        <v>838.1</v>
      </c>
      <c r="D21" s="16">
        <v>20667</v>
      </c>
      <c r="E21" s="16">
        <v>20675</v>
      </c>
      <c r="F21" s="16">
        <f t="shared" si="0"/>
        <v>20671</v>
      </c>
      <c r="G21" s="17">
        <f>ROUND(F21*$C$21/12,2)</f>
        <v>1443697.09</v>
      </c>
    </row>
    <row r="22" spans="1:7" s="22" customFormat="1" ht="21" x14ac:dyDescent="0.4">
      <c r="A22" s="18"/>
      <c r="B22" s="19" t="s">
        <v>20</v>
      </c>
      <c r="C22" s="15"/>
      <c r="D22" s="20">
        <v>20667</v>
      </c>
      <c r="E22" s="20">
        <f>E21</f>
        <v>20675</v>
      </c>
      <c r="F22" s="20">
        <f t="shared" si="0"/>
        <v>20671</v>
      </c>
      <c r="G22" s="21">
        <f t="shared" ref="G22" si="4">G21</f>
        <v>1443697.09</v>
      </c>
    </row>
    <row r="23" spans="1:7" ht="21" x14ac:dyDescent="0.4">
      <c r="A23" s="13"/>
      <c r="B23" s="9" t="s">
        <v>21</v>
      </c>
      <c r="C23" s="15"/>
      <c r="D23" s="16"/>
      <c r="E23" s="16"/>
      <c r="F23" s="16"/>
      <c r="G23" s="17"/>
    </row>
    <row r="24" spans="1:7" ht="63" x14ac:dyDescent="0.4">
      <c r="A24" s="13">
        <v>6</v>
      </c>
      <c r="B24" s="23" t="s">
        <v>22</v>
      </c>
      <c r="C24" s="15">
        <v>1784.5</v>
      </c>
      <c r="D24" s="16">
        <v>2270</v>
      </c>
      <c r="E24" s="16">
        <v>2269</v>
      </c>
      <c r="F24" s="16">
        <f t="shared" si="0"/>
        <v>2270</v>
      </c>
      <c r="G24" s="17">
        <f>ROUND(F24*$C$24/12,2)</f>
        <v>337567.92</v>
      </c>
    </row>
    <row r="25" spans="1:7" s="22" customFormat="1" ht="21" x14ac:dyDescent="0.4">
      <c r="A25" s="18"/>
      <c r="B25" s="19" t="s">
        <v>23</v>
      </c>
      <c r="C25" s="15"/>
      <c r="D25" s="20">
        <v>2270</v>
      </c>
      <c r="E25" s="20">
        <f>E24</f>
        <v>2269</v>
      </c>
      <c r="F25" s="20">
        <f t="shared" si="0"/>
        <v>2270</v>
      </c>
      <c r="G25" s="21">
        <f t="shared" ref="G25" si="5">G24</f>
        <v>337567.92</v>
      </c>
    </row>
    <row r="26" spans="1:7" ht="21" x14ac:dyDescent="0.4">
      <c r="A26" s="13"/>
      <c r="B26" s="9" t="s">
        <v>24</v>
      </c>
      <c r="C26" s="15"/>
      <c r="D26" s="16"/>
      <c r="E26" s="16"/>
      <c r="F26" s="16"/>
      <c r="G26" s="17"/>
    </row>
    <row r="27" spans="1:7" ht="84" x14ac:dyDescent="0.4">
      <c r="A27" s="13">
        <v>7</v>
      </c>
      <c r="B27" s="23" t="s">
        <v>25</v>
      </c>
      <c r="C27" s="15">
        <v>1176.5</v>
      </c>
      <c r="D27" s="16">
        <v>26379</v>
      </c>
      <c r="E27" s="16">
        <v>26379</v>
      </c>
      <c r="F27" s="16">
        <f t="shared" si="0"/>
        <v>26379</v>
      </c>
      <c r="G27" s="17">
        <f>ROUND(F27*$C$27/12,2)</f>
        <v>2586241.13</v>
      </c>
    </row>
    <row r="28" spans="1:7" s="22" customFormat="1" ht="21" x14ac:dyDescent="0.4">
      <c r="A28" s="18"/>
      <c r="B28" s="19" t="s">
        <v>26</v>
      </c>
      <c r="C28" s="15"/>
      <c r="D28" s="20">
        <v>26379</v>
      </c>
      <c r="E28" s="20">
        <f>E27</f>
        <v>26379</v>
      </c>
      <c r="F28" s="20">
        <f t="shared" si="0"/>
        <v>26379</v>
      </c>
      <c r="G28" s="21">
        <f t="shared" ref="G28" si="6">G27</f>
        <v>2586241.13</v>
      </c>
    </row>
    <row r="29" spans="1:7" ht="21" x14ac:dyDescent="0.4">
      <c r="A29" s="13"/>
      <c r="B29" s="9" t="s">
        <v>27</v>
      </c>
      <c r="C29" s="15"/>
      <c r="D29" s="16"/>
      <c r="E29" s="16"/>
      <c r="F29" s="16"/>
      <c r="G29" s="17"/>
    </row>
    <row r="30" spans="1:7" ht="54.6" x14ac:dyDescent="0.4">
      <c r="A30" s="13">
        <v>8</v>
      </c>
      <c r="B30" s="14" t="s">
        <v>28</v>
      </c>
      <c r="C30" s="15">
        <v>838.1</v>
      </c>
      <c r="D30" s="16">
        <v>22687</v>
      </c>
      <c r="E30" s="16">
        <v>22686</v>
      </c>
      <c r="F30" s="16">
        <f t="shared" si="0"/>
        <v>22687</v>
      </c>
      <c r="G30" s="17">
        <f>ROUND(F30*$C$30/12,2)</f>
        <v>1584497.89</v>
      </c>
    </row>
    <row r="31" spans="1:7" s="22" customFormat="1" ht="21" x14ac:dyDescent="0.4">
      <c r="A31" s="18"/>
      <c r="B31" s="19" t="s">
        <v>29</v>
      </c>
      <c r="C31" s="15"/>
      <c r="D31" s="20">
        <v>22687</v>
      </c>
      <c r="E31" s="20">
        <f>E30</f>
        <v>22686</v>
      </c>
      <c r="F31" s="20">
        <f t="shared" si="0"/>
        <v>22687</v>
      </c>
      <c r="G31" s="21">
        <f t="shared" ref="G31" si="7">G30</f>
        <v>1584497.89</v>
      </c>
    </row>
    <row r="32" spans="1:7" ht="21" x14ac:dyDescent="0.4">
      <c r="A32" s="13"/>
      <c r="B32" s="9" t="s">
        <v>30</v>
      </c>
      <c r="C32" s="15"/>
      <c r="D32" s="16"/>
      <c r="E32" s="16"/>
      <c r="F32" s="16"/>
      <c r="G32" s="17"/>
    </row>
    <row r="33" spans="1:7" ht="54.6" x14ac:dyDescent="0.4">
      <c r="A33" s="13">
        <v>9</v>
      </c>
      <c r="B33" s="24" t="s">
        <v>31</v>
      </c>
      <c r="C33" s="15">
        <v>822</v>
      </c>
      <c r="D33" s="16">
        <v>12114</v>
      </c>
      <c r="E33" s="16">
        <v>11990</v>
      </c>
      <c r="F33" s="16">
        <f t="shared" si="0"/>
        <v>12052</v>
      </c>
      <c r="G33" s="17">
        <f>ROUND(F33*$C$33/12,2)</f>
        <v>825562</v>
      </c>
    </row>
    <row r="34" spans="1:7" ht="102" customHeight="1" x14ac:dyDescent="0.4">
      <c r="A34" s="13">
        <v>10</v>
      </c>
      <c r="B34" s="23" t="s">
        <v>32</v>
      </c>
      <c r="C34" s="15">
        <v>791.5</v>
      </c>
      <c r="D34" s="16">
        <v>57504</v>
      </c>
      <c r="E34" s="16">
        <v>57718</v>
      </c>
      <c r="F34" s="16">
        <f t="shared" si="0"/>
        <v>57611</v>
      </c>
      <c r="G34" s="17">
        <f>ROUND(F34*$C$34/12,2)</f>
        <v>3799925.54</v>
      </c>
    </row>
    <row r="35" spans="1:7" s="22" customFormat="1" ht="32.4" customHeight="1" x14ac:dyDescent="0.4">
      <c r="A35" s="18"/>
      <c r="B35" s="19" t="s">
        <v>33</v>
      </c>
      <c r="C35" s="15"/>
      <c r="D35" s="20">
        <v>69618</v>
      </c>
      <c r="E35" s="20">
        <f>E33+E34</f>
        <v>69708</v>
      </c>
      <c r="F35" s="20">
        <f t="shared" si="0"/>
        <v>69663</v>
      </c>
      <c r="G35" s="21">
        <f t="shared" ref="G35" si="8">G33+G34</f>
        <v>4625487.54</v>
      </c>
    </row>
    <row r="36" spans="1:7" ht="21" x14ac:dyDescent="0.4">
      <c r="A36" s="13"/>
      <c r="B36" s="9" t="s">
        <v>34</v>
      </c>
      <c r="C36" s="15"/>
      <c r="D36" s="16"/>
      <c r="E36" s="16"/>
      <c r="F36" s="16"/>
      <c r="G36" s="17"/>
    </row>
    <row r="37" spans="1:7" ht="84" x14ac:dyDescent="0.4">
      <c r="A37" s="13">
        <v>11</v>
      </c>
      <c r="B37" s="23" t="s">
        <v>35</v>
      </c>
      <c r="C37" s="15">
        <v>1154.0999999999999</v>
      </c>
      <c r="D37" s="16">
        <v>26660</v>
      </c>
      <c r="E37" s="16">
        <f>21924+4702</f>
        <v>26626</v>
      </c>
      <c r="F37" s="16">
        <f t="shared" si="0"/>
        <v>26643</v>
      </c>
      <c r="G37" s="17">
        <f>ROUND(F37*$C$37/12,2)</f>
        <v>2562390.5299999998</v>
      </c>
    </row>
    <row r="38" spans="1:7" s="22" customFormat="1" ht="21" x14ac:dyDescent="0.4">
      <c r="A38" s="18"/>
      <c r="B38" s="19" t="s">
        <v>36</v>
      </c>
      <c r="C38" s="15"/>
      <c r="D38" s="20">
        <v>26660</v>
      </c>
      <c r="E38" s="20">
        <f>E37</f>
        <v>26626</v>
      </c>
      <c r="F38" s="20">
        <f t="shared" si="0"/>
        <v>26643</v>
      </c>
      <c r="G38" s="21">
        <f t="shared" ref="G38" si="9">G37</f>
        <v>2562390.5299999998</v>
      </c>
    </row>
    <row r="39" spans="1:7" ht="21" x14ac:dyDescent="0.4">
      <c r="A39" s="13"/>
      <c r="B39" s="9" t="s">
        <v>37</v>
      </c>
      <c r="C39" s="15"/>
      <c r="D39" s="16"/>
      <c r="E39" s="16"/>
      <c r="F39" s="16"/>
      <c r="G39" s="17"/>
    </row>
    <row r="40" spans="1:7" ht="54.6" x14ac:dyDescent="0.4">
      <c r="A40" s="13">
        <v>12</v>
      </c>
      <c r="B40" s="14" t="s">
        <v>38</v>
      </c>
      <c r="C40" s="15">
        <v>1070.3</v>
      </c>
      <c r="D40" s="16">
        <v>35604</v>
      </c>
      <c r="E40" s="16">
        <v>35586</v>
      </c>
      <c r="F40" s="16">
        <f t="shared" si="0"/>
        <v>35595</v>
      </c>
      <c r="G40" s="17">
        <f>ROUND(F40*$C$40/12,2)</f>
        <v>3174777.38</v>
      </c>
    </row>
    <row r="41" spans="1:7" s="22" customFormat="1" ht="21" x14ac:dyDescent="0.4">
      <c r="A41" s="18"/>
      <c r="B41" s="19" t="s">
        <v>39</v>
      </c>
      <c r="C41" s="15"/>
      <c r="D41" s="20">
        <v>35604</v>
      </c>
      <c r="E41" s="20">
        <f>E40</f>
        <v>35586</v>
      </c>
      <c r="F41" s="20">
        <f t="shared" si="0"/>
        <v>35595</v>
      </c>
      <c r="G41" s="21">
        <f t="shared" ref="G41" si="10">G40</f>
        <v>3174777.38</v>
      </c>
    </row>
    <row r="42" spans="1:7" ht="21" x14ac:dyDescent="0.4">
      <c r="A42" s="13"/>
      <c r="B42" s="9" t="s">
        <v>40</v>
      </c>
      <c r="C42" s="15"/>
      <c r="D42" s="16"/>
      <c r="E42" s="16"/>
      <c r="F42" s="16"/>
      <c r="G42" s="17"/>
    </row>
    <row r="43" spans="1:7" ht="54.6" x14ac:dyDescent="0.4">
      <c r="A43" s="13">
        <v>13</v>
      </c>
      <c r="B43" s="14" t="s">
        <v>41</v>
      </c>
      <c r="C43" s="15">
        <v>1169</v>
      </c>
      <c r="D43" s="16">
        <v>29101</v>
      </c>
      <c r="E43" s="16">
        <v>29092</v>
      </c>
      <c r="F43" s="16">
        <f t="shared" si="0"/>
        <v>29097</v>
      </c>
      <c r="G43" s="17">
        <f>ROUND(F43*$C$43/12,2)</f>
        <v>2834532.75</v>
      </c>
    </row>
    <row r="44" spans="1:7" s="22" customFormat="1" ht="21" x14ac:dyDescent="0.4">
      <c r="A44" s="18"/>
      <c r="B44" s="19" t="s">
        <v>42</v>
      </c>
      <c r="C44" s="15"/>
      <c r="D44" s="20">
        <v>29101</v>
      </c>
      <c r="E44" s="20">
        <f>E43</f>
        <v>29092</v>
      </c>
      <c r="F44" s="20">
        <f t="shared" si="0"/>
        <v>29097</v>
      </c>
      <c r="G44" s="21">
        <f t="shared" ref="G44" si="11">G43</f>
        <v>2834532.75</v>
      </c>
    </row>
    <row r="45" spans="1:7" ht="21" x14ac:dyDescent="0.4">
      <c r="A45" s="13"/>
      <c r="B45" s="9" t="s">
        <v>43</v>
      </c>
      <c r="C45" s="15"/>
      <c r="D45" s="16"/>
      <c r="E45" s="16"/>
      <c r="F45" s="16"/>
      <c r="G45" s="17"/>
    </row>
    <row r="46" spans="1:7" ht="54.6" x14ac:dyDescent="0.4">
      <c r="A46" s="13">
        <v>14</v>
      </c>
      <c r="B46" s="14" t="s">
        <v>44</v>
      </c>
      <c r="C46" s="15">
        <v>830.4</v>
      </c>
      <c r="D46" s="16">
        <v>47970</v>
      </c>
      <c r="E46" s="16">
        <v>47955</v>
      </c>
      <c r="F46" s="16">
        <f t="shared" si="0"/>
        <v>47963</v>
      </c>
      <c r="G46" s="17">
        <f>ROUND(F46*$C$46/12,2)</f>
        <v>3319039.6</v>
      </c>
    </row>
    <row r="47" spans="1:7" s="22" customFormat="1" ht="21" x14ac:dyDescent="0.4">
      <c r="A47" s="18"/>
      <c r="B47" s="19" t="s">
        <v>45</v>
      </c>
      <c r="C47" s="15"/>
      <c r="D47" s="20">
        <v>47970</v>
      </c>
      <c r="E47" s="20">
        <f>E46</f>
        <v>47955</v>
      </c>
      <c r="F47" s="20">
        <f t="shared" si="0"/>
        <v>47963</v>
      </c>
      <c r="G47" s="21">
        <f t="shared" ref="G47" si="12">G46</f>
        <v>3319039.6</v>
      </c>
    </row>
    <row r="48" spans="1:7" ht="21" x14ac:dyDescent="0.4">
      <c r="A48" s="13"/>
      <c r="B48" s="9" t="s">
        <v>46</v>
      </c>
      <c r="C48" s="15"/>
      <c r="D48" s="16"/>
      <c r="E48" s="16"/>
      <c r="F48" s="16"/>
      <c r="G48" s="17"/>
    </row>
    <row r="49" spans="1:7" ht="84.6" customHeight="1" x14ac:dyDescent="0.4">
      <c r="A49" s="13">
        <v>15</v>
      </c>
      <c r="B49" s="23" t="s">
        <v>47</v>
      </c>
      <c r="C49" s="15">
        <v>2153.8000000000002</v>
      </c>
      <c r="D49" s="16">
        <v>7163</v>
      </c>
      <c r="E49" s="16">
        <v>7148</v>
      </c>
      <c r="F49" s="16">
        <f t="shared" si="0"/>
        <v>7156</v>
      </c>
      <c r="G49" s="17">
        <f>ROUND(F49*$C$49/12,2)</f>
        <v>1284382.73</v>
      </c>
    </row>
    <row r="50" spans="1:7" s="22" customFormat="1" ht="21" x14ac:dyDescent="0.4">
      <c r="A50" s="18"/>
      <c r="B50" s="19" t="s">
        <v>48</v>
      </c>
      <c r="C50" s="15"/>
      <c r="D50" s="20">
        <v>7163</v>
      </c>
      <c r="E50" s="20">
        <f>E49</f>
        <v>7148</v>
      </c>
      <c r="F50" s="20">
        <f t="shared" si="0"/>
        <v>7156</v>
      </c>
      <c r="G50" s="21">
        <f t="shared" ref="G50" si="13">G49</f>
        <v>1284382.73</v>
      </c>
    </row>
    <row r="51" spans="1:7" ht="21" x14ac:dyDescent="0.4">
      <c r="A51" s="13"/>
      <c r="B51" s="9" t="s">
        <v>49</v>
      </c>
      <c r="C51" s="15"/>
      <c r="D51" s="16"/>
      <c r="E51" s="16"/>
      <c r="F51" s="16"/>
      <c r="G51" s="17"/>
    </row>
    <row r="52" spans="1:7" ht="84" customHeight="1" x14ac:dyDescent="0.4">
      <c r="A52" s="13">
        <v>17</v>
      </c>
      <c r="B52" s="14" t="s">
        <v>50</v>
      </c>
      <c r="C52" s="15">
        <v>1065.5999999999999</v>
      </c>
      <c r="D52" s="16">
        <v>29291</v>
      </c>
      <c r="E52" s="16">
        <v>29307</v>
      </c>
      <c r="F52" s="16">
        <f t="shared" si="0"/>
        <v>29299</v>
      </c>
      <c r="G52" s="17">
        <f>ROUND(F52*$C$52/12,2)</f>
        <v>2601751.2000000002</v>
      </c>
    </row>
    <row r="53" spans="1:7" s="22" customFormat="1" ht="24.6" customHeight="1" x14ac:dyDescent="0.4">
      <c r="A53" s="18"/>
      <c r="B53" s="19" t="s">
        <v>51</v>
      </c>
      <c r="C53" s="15"/>
      <c r="D53" s="20">
        <v>29291</v>
      </c>
      <c r="E53" s="20">
        <f>E52</f>
        <v>29307</v>
      </c>
      <c r="F53" s="20">
        <f t="shared" si="0"/>
        <v>29299</v>
      </c>
      <c r="G53" s="21">
        <f t="shared" ref="G53" si="14">G52</f>
        <v>2601751.2000000002</v>
      </c>
    </row>
    <row r="54" spans="1:7" ht="21" x14ac:dyDescent="0.4">
      <c r="A54" s="13"/>
      <c r="B54" s="9" t="s">
        <v>52</v>
      </c>
      <c r="C54" s="15"/>
      <c r="D54" s="16"/>
      <c r="E54" s="16"/>
      <c r="F54" s="16"/>
      <c r="G54" s="17"/>
    </row>
    <row r="55" spans="1:7" ht="84" customHeight="1" x14ac:dyDescent="0.4">
      <c r="A55" s="13">
        <v>18</v>
      </c>
      <c r="B55" s="14" t="s">
        <v>53</v>
      </c>
      <c r="C55" s="15">
        <v>1232.8</v>
      </c>
      <c r="D55" s="16">
        <v>2146</v>
      </c>
      <c r="E55" s="16">
        <v>2150</v>
      </c>
      <c r="F55" s="16">
        <f t="shared" si="0"/>
        <v>2148</v>
      </c>
      <c r="G55" s="17">
        <f>ROUND(F55*$C$55/12,2)</f>
        <v>220671.2</v>
      </c>
    </row>
    <row r="56" spans="1:7" s="22" customFormat="1" ht="40.950000000000003" customHeight="1" x14ac:dyDescent="0.4">
      <c r="A56" s="18"/>
      <c r="B56" s="19" t="s">
        <v>54</v>
      </c>
      <c r="C56" s="15"/>
      <c r="D56" s="20">
        <v>2146</v>
      </c>
      <c r="E56" s="20">
        <f>E55</f>
        <v>2150</v>
      </c>
      <c r="F56" s="20">
        <f t="shared" si="0"/>
        <v>2148</v>
      </c>
      <c r="G56" s="21">
        <f t="shared" ref="G56" si="15">G55</f>
        <v>220671.2</v>
      </c>
    </row>
    <row r="57" spans="1:7" ht="21" x14ac:dyDescent="0.4">
      <c r="A57" s="13"/>
      <c r="B57" s="9" t="s">
        <v>55</v>
      </c>
      <c r="C57" s="15"/>
      <c r="D57" s="16"/>
      <c r="E57" s="16"/>
      <c r="F57" s="16"/>
      <c r="G57" s="17"/>
    </row>
    <row r="58" spans="1:7" ht="84" customHeight="1" x14ac:dyDescent="0.4">
      <c r="A58" s="13">
        <v>19</v>
      </c>
      <c r="B58" s="23" t="s">
        <v>56</v>
      </c>
      <c r="C58" s="15">
        <v>1133.2</v>
      </c>
      <c r="D58" s="16">
        <v>17322</v>
      </c>
      <c r="E58" s="16">
        <v>17289</v>
      </c>
      <c r="F58" s="16">
        <f t="shared" si="0"/>
        <v>17306</v>
      </c>
      <c r="G58" s="17">
        <f>ROUND(F58*$C$58/12,2)</f>
        <v>1634263.27</v>
      </c>
    </row>
    <row r="59" spans="1:7" s="22" customFormat="1" ht="21" x14ac:dyDescent="0.4">
      <c r="A59" s="18"/>
      <c r="B59" s="19" t="s">
        <v>57</v>
      </c>
      <c r="C59" s="15"/>
      <c r="D59" s="20">
        <v>17322</v>
      </c>
      <c r="E59" s="20">
        <f>E58</f>
        <v>17289</v>
      </c>
      <c r="F59" s="20">
        <f t="shared" si="0"/>
        <v>17306</v>
      </c>
      <c r="G59" s="21">
        <f t="shared" ref="G59" si="16">G58</f>
        <v>1634263.27</v>
      </c>
    </row>
    <row r="60" spans="1:7" ht="21" x14ac:dyDescent="0.4">
      <c r="A60" s="13"/>
      <c r="B60" s="9" t="s">
        <v>58</v>
      </c>
      <c r="C60" s="15"/>
      <c r="D60" s="16"/>
      <c r="E60" s="16"/>
      <c r="F60" s="16"/>
      <c r="G60" s="17"/>
    </row>
    <row r="61" spans="1:7" ht="78.599999999999994" customHeight="1" x14ac:dyDescent="0.4">
      <c r="A61" s="13">
        <v>20</v>
      </c>
      <c r="B61" s="23" t="s">
        <v>59</v>
      </c>
      <c r="C61" s="15">
        <v>1042.3</v>
      </c>
      <c r="D61" s="16">
        <v>17089</v>
      </c>
      <c r="E61" s="16">
        <v>17098</v>
      </c>
      <c r="F61" s="16">
        <f t="shared" si="0"/>
        <v>17094</v>
      </c>
      <c r="G61" s="17">
        <f>ROUND(F61*$C$61/12,2)</f>
        <v>1484756.35</v>
      </c>
    </row>
    <row r="62" spans="1:7" s="22" customFormat="1" ht="20.399999999999999" x14ac:dyDescent="0.35">
      <c r="B62" s="19" t="s">
        <v>60</v>
      </c>
      <c r="C62" s="25"/>
      <c r="D62" s="20">
        <v>17089</v>
      </c>
      <c r="E62" s="20">
        <f>E61</f>
        <v>17098</v>
      </c>
      <c r="F62" s="20">
        <f t="shared" si="0"/>
        <v>17094</v>
      </c>
      <c r="G62" s="21">
        <f t="shared" ref="G62" si="17">G61</f>
        <v>1484756.35</v>
      </c>
    </row>
    <row r="63" spans="1:7" s="22" customFormat="1" ht="24.6" customHeight="1" x14ac:dyDescent="0.35">
      <c r="B63" s="19" t="s">
        <v>61</v>
      </c>
      <c r="C63" s="25"/>
      <c r="D63" s="20">
        <f t="shared" ref="D63:G63" si="18">SUM(D62,D59,D56,D53,D50,D47,D44,D41,D38,D35,D31,D28,D25,D22,D19,D16,D13,D10)</f>
        <v>1268191</v>
      </c>
      <c r="E63" s="20">
        <f t="shared" si="18"/>
        <v>1270151</v>
      </c>
      <c r="F63" s="20">
        <f t="shared" si="18"/>
        <v>1269176</v>
      </c>
      <c r="G63" s="21">
        <f t="shared" si="18"/>
        <v>154748058.57999998</v>
      </c>
    </row>
    <row r="64" spans="1:7" ht="48" customHeight="1" x14ac:dyDescent="0.35">
      <c r="B64" s="34"/>
      <c r="C64" s="34"/>
      <c r="D64" s="34"/>
      <c r="E64" s="34"/>
      <c r="F64" s="34"/>
      <c r="G64" s="34"/>
    </row>
    <row r="65" spans="3:7" x14ac:dyDescent="0.35">
      <c r="C65" s="26"/>
      <c r="D65" s="27"/>
      <c r="E65" s="27"/>
      <c r="F65" s="27"/>
      <c r="G65" s="28"/>
    </row>
    <row r="66" spans="3:7" x14ac:dyDescent="0.35">
      <c r="G66" s="26"/>
    </row>
    <row r="67" spans="3:7" x14ac:dyDescent="0.35">
      <c r="G67" s="29"/>
    </row>
    <row r="68" spans="3:7" x14ac:dyDescent="0.35">
      <c r="C68" s="26"/>
      <c r="G68" s="26"/>
    </row>
    <row r="69" spans="3:7" x14ac:dyDescent="0.35">
      <c r="G69" s="26"/>
    </row>
    <row r="70" spans="3:7" x14ac:dyDescent="0.35">
      <c r="G70" s="26"/>
    </row>
    <row r="71" spans="3:7" x14ac:dyDescent="0.35">
      <c r="G71" s="26"/>
    </row>
  </sheetData>
  <mergeCells count="4">
    <mergeCell ref="F2:G2"/>
    <mergeCell ref="B4:G4"/>
    <mergeCell ref="F5:G5"/>
    <mergeCell ref="B64:G64"/>
  </mergeCells>
  <pageMargins left="0.70866141732283472" right="0.23622047244094491" top="0.27559055118110237" bottom="0.15748031496062992" header="0.15748031496062992" footer="0.23622047244094491"/>
  <pageSetup paperSize="9" scale="50" orientation="landscape" r:id="rId1"/>
  <rowBreaks count="2" manualBreakCount="2">
    <brk id="22" min="1" max="6" man="1"/>
    <brk id="40" min="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подушевое СМП месяц</vt:lpstr>
      <vt:lpstr>'подушевое СМП месяц'!Заголовки_для_печати</vt:lpstr>
      <vt:lpstr>'подушевое СМП месяц'!Область_печати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Максименко Ирина Николаевна</cp:lastModifiedBy>
  <dcterms:created xsi:type="dcterms:W3CDTF">2023-10-25T04:49:02Z</dcterms:created>
  <dcterms:modified xsi:type="dcterms:W3CDTF">2023-11-02T00:18:51Z</dcterms:modified>
</cp:coreProperties>
</file>