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 activeTab="1"/>
  </bookViews>
  <sheets>
    <sheet name="ВМП КС" sheetId="1" r:id="rId1"/>
    <sheet name="ВМП СДП" sheetId="3" r:id="rId2"/>
  </sheets>
  <externalReferences>
    <externalReference r:id="rId3"/>
    <externalReference r:id="rId4"/>
  </externalReferences>
  <definedNames>
    <definedName name="_xlnm._FilterDatabase" localSheetId="0" hidden="1">'ВМП КС'!$A$8:$AQ$97</definedName>
    <definedName name="_xlnm._FilterDatabase" localSheetId="1" hidden="1">'ВМП СДП'!$A$8:$AQ$97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>#REF!</definedName>
    <definedName name="Excel_BuiltIn__FilterDatabase_98" localSheetId="1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 localSheetId="1">'[2]1D_Gorin'!#REF!</definedName>
    <definedName name="блок">'[2]1D_Gorin'!#REF!</definedName>
    <definedName name="_xlnm.Print_Titles" localSheetId="0">'ВМП КС'!$B:$C,'ВМП КС'!$4:$8</definedName>
    <definedName name="_xlnm.Print_Titles" localSheetId="1">'ВМП СДП'!$B:$C,'ВМП СДП'!$4:$8</definedName>
    <definedName name="новый" localSheetId="1">'[2]1D_Gorin'!#REF!</definedName>
    <definedName name="новый">'[2]1D_Gorin'!#REF!</definedName>
    <definedName name="ч" localSheetId="1">'[2]1D_Gorin'!#REF!</definedName>
    <definedName name="ч">'[2]1D_Gorin'!#REF!</definedName>
    <definedName name="ы" localSheetId="1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P97" i="3" l="1"/>
  <c r="P100" i="3" s="1"/>
  <c r="N97" i="3"/>
  <c r="N100" i="3" s="1"/>
  <c r="L97" i="3"/>
  <c r="L100" i="3" s="1"/>
  <c r="J97" i="3"/>
  <c r="J100" i="3" s="1"/>
  <c r="AR96" i="3"/>
  <c r="AR94" i="3" s="1"/>
  <c r="I96" i="3"/>
  <c r="H96" i="3"/>
  <c r="S96" i="3" s="1"/>
  <c r="AR95" i="3"/>
  <c r="I95" i="3"/>
  <c r="H95" i="3"/>
  <c r="AC95" i="3" s="1"/>
  <c r="AP94" i="3"/>
  <c r="AN94" i="3"/>
  <c r="AL94" i="3"/>
  <c r="AJ94" i="3"/>
  <c r="AH94" i="3"/>
  <c r="AF94" i="3"/>
  <c r="AD94" i="3"/>
  <c r="AB94" i="3"/>
  <c r="Z94" i="3"/>
  <c r="Y94" i="3"/>
  <c r="X94" i="3"/>
  <c r="W94" i="3"/>
  <c r="V94" i="3"/>
  <c r="U94" i="3"/>
  <c r="T94" i="3"/>
  <c r="R94" i="3"/>
  <c r="AR93" i="3"/>
  <c r="AR92" i="3" s="1"/>
  <c r="O93" i="3"/>
  <c r="I93" i="3"/>
  <c r="AM93" i="3" s="1"/>
  <c r="AM92" i="3" s="1"/>
  <c r="H93" i="3"/>
  <c r="AP92" i="3"/>
  <c r="AN92" i="3"/>
  <c r="AL92" i="3"/>
  <c r="AJ92" i="3"/>
  <c r="AH92" i="3"/>
  <c r="AF92" i="3"/>
  <c r="AD92" i="3"/>
  <c r="AB92" i="3"/>
  <c r="Z92" i="3"/>
  <c r="Y92" i="3"/>
  <c r="X92" i="3"/>
  <c r="W92" i="3"/>
  <c r="V92" i="3"/>
  <c r="U92" i="3"/>
  <c r="T92" i="3"/>
  <c r="R92" i="3"/>
  <c r="AR91" i="3"/>
  <c r="AE91" i="3"/>
  <c r="O91" i="3"/>
  <c r="I91" i="3"/>
  <c r="H91" i="3"/>
  <c r="AG91" i="3" s="1"/>
  <c r="AR90" i="3"/>
  <c r="AE90" i="3"/>
  <c r="AE89" i="3" s="1"/>
  <c r="AC90" i="3"/>
  <c r="I90" i="3"/>
  <c r="AQ90" i="3" s="1"/>
  <c r="H90" i="3"/>
  <c r="AG90" i="3" s="1"/>
  <c r="AR89" i="3"/>
  <c r="AP89" i="3"/>
  <c r="AN89" i="3"/>
  <c r="AL89" i="3"/>
  <c r="AJ89" i="3"/>
  <c r="AH89" i="3"/>
  <c r="AF89" i="3"/>
  <c r="AD89" i="3"/>
  <c r="AB89" i="3"/>
  <c r="Z89" i="3"/>
  <c r="Y89" i="3"/>
  <c r="X89" i="3"/>
  <c r="W89" i="3"/>
  <c r="V89" i="3"/>
  <c r="U89" i="3"/>
  <c r="T89" i="3"/>
  <c r="R89" i="3"/>
  <c r="AR88" i="3"/>
  <c r="AO88" i="3"/>
  <c r="I88" i="3"/>
  <c r="AQ88" i="3" s="1"/>
  <c r="H88" i="3"/>
  <c r="K88" i="3" s="1"/>
  <c r="AR87" i="3"/>
  <c r="AR86" i="3" s="1"/>
  <c r="I87" i="3"/>
  <c r="AO87" i="3" s="1"/>
  <c r="AO86" i="3" s="1"/>
  <c r="H87" i="3"/>
  <c r="S87" i="3" s="1"/>
  <c r="AP86" i="3"/>
  <c r="AN86" i="3"/>
  <c r="AL86" i="3"/>
  <c r="AJ86" i="3"/>
  <c r="AH86" i="3"/>
  <c r="AF86" i="3"/>
  <c r="AD86" i="3"/>
  <c r="AB86" i="3"/>
  <c r="Z86" i="3"/>
  <c r="Y86" i="3"/>
  <c r="X86" i="3"/>
  <c r="W86" i="3"/>
  <c r="V86" i="3"/>
  <c r="U86" i="3"/>
  <c r="T86" i="3"/>
  <c r="R86" i="3"/>
  <c r="AR85" i="3"/>
  <c r="I85" i="3"/>
  <c r="H85" i="3"/>
  <c r="AE85" i="3" s="1"/>
  <c r="AR84" i="3"/>
  <c r="AO84" i="3"/>
  <c r="I84" i="3"/>
  <c r="AM84" i="3" s="1"/>
  <c r="H84" i="3"/>
  <c r="AA84" i="3" s="1"/>
  <c r="AR83" i="3"/>
  <c r="O83" i="3"/>
  <c r="M83" i="3"/>
  <c r="K83" i="3"/>
  <c r="I83" i="3"/>
  <c r="AM83" i="3" s="1"/>
  <c r="H83" i="3"/>
  <c r="S83" i="3" s="1"/>
  <c r="AR82" i="3"/>
  <c r="I82" i="3"/>
  <c r="AM82" i="3" s="1"/>
  <c r="H82" i="3"/>
  <c r="S82" i="3" s="1"/>
  <c r="AR81" i="3"/>
  <c r="AE81" i="3"/>
  <c r="Q81" i="3"/>
  <c r="I81" i="3"/>
  <c r="AM81" i="3" s="1"/>
  <c r="H81" i="3"/>
  <c r="S81" i="3" s="1"/>
  <c r="AP80" i="3"/>
  <c r="AN80" i="3"/>
  <c r="AL80" i="3"/>
  <c r="AJ80" i="3"/>
  <c r="AH80" i="3"/>
  <c r="AF80" i="3"/>
  <c r="AD80" i="3"/>
  <c r="AB80" i="3"/>
  <c r="Z80" i="3"/>
  <c r="Y80" i="3"/>
  <c r="X80" i="3"/>
  <c r="W80" i="3"/>
  <c r="V80" i="3"/>
  <c r="U80" i="3"/>
  <c r="T80" i="3"/>
  <c r="R80" i="3"/>
  <c r="AR79" i="3"/>
  <c r="AO79" i="3"/>
  <c r="AK79" i="3"/>
  <c r="AI79" i="3"/>
  <c r="I79" i="3"/>
  <c r="AQ79" i="3" s="1"/>
  <c r="H79" i="3"/>
  <c r="AR78" i="3"/>
  <c r="AR77" i="3" s="1"/>
  <c r="I78" i="3"/>
  <c r="AQ78" i="3" s="1"/>
  <c r="H78" i="3"/>
  <c r="AP77" i="3"/>
  <c r="AN77" i="3"/>
  <c r="AL77" i="3"/>
  <c r="AJ77" i="3"/>
  <c r="AH77" i="3"/>
  <c r="AF77" i="3"/>
  <c r="AD77" i="3"/>
  <c r="AB77" i="3"/>
  <c r="Z77" i="3"/>
  <c r="Y77" i="3"/>
  <c r="X77" i="3"/>
  <c r="W77" i="3"/>
  <c r="V77" i="3"/>
  <c r="U77" i="3"/>
  <c r="T77" i="3"/>
  <c r="R77" i="3"/>
  <c r="AR76" i="3"/>
  <c r="I76" i="3"/>
  <c r="AO76" i="3" s="1"/>
  <c r="H76" i="3"/>
  <c r="AG76" i="3" s="1"/>
  <c r="AR75" i="3"/>
  <c r="AK75" i="3"/>
  <c r="AG75" i="3"/>
  <c r="AE75" i="3"/>
  <c r="I75" i="3"/>
  <c r="AO75" i="3" s="1"/>
  <c r="H75" i="3"/>
  <c r="AC75" i="3" s="1"/>
  <c r="AR74" i="3"/>
  <c r="AQ74" i="3"/>
  <c r="AK74" i="3"/>
  <c r="I74" i="3"/>
  <c r="AO74" i="3" s="1"/>
  <c r="H74" i="3"/>
  <c r="M74" i="3" s="1"/>
  <c r="AR73" i="3"/>
  <c r="AK73" i="3"/>
  <c r="I73" i="3"/>
  <c r="AO73" i="3" s="1"/>
  <c r="H73" i="3"/>
  <c r="AC73" i="3" s="1"/>
  <c r="AR72" i="3"/>
  <c r="I72" i="3"/>
  <c r="AO72" i="3" s="1"/>
  <c r="H72" i="3"/>
  <c r="AR71" i="3"/>
  <c r="AI71" i="3"/>
  <c r="AG71" i="3"/>
  <c r="I71" i="3"/>
  <c r="H71" i="3"/>
  <c r="Q71" i="3" s="1"/>
  <c r="AR70" i="3"/>
  <c r="AQ70" i="3"/>
  <c r="I70" i="3"/>
  <c r="AO70" i="3" s="1"/>
  <c r="H70" i="3"/>
  <c r="AG70" i="3" s="1"/>
  <c r="AR69" i="3"/>
  <c r="O69" i="3"/>
  <c r="M69" i="3"/>
  <c r="I69" i="3"/>
  <c r="AO69" i="3" s="1"/>
  <c r="H69" i="3"/>
  <c r="AC69" i="3" s="1"/>
  <c r="AR68" i="3"/>
  <c r="AE68" i="3"/>
  <c r="Q68" i="3"/>
  <c r="O68" i="3"/>
  <c r="M68" i="3"/>
  <c r="I68" i="3"/>
  <c r="AO68" i="3" s="1"/>
  <c r="H68" i="3"/>
  <c r="AC68" i="3" s="1"/>
  <c r="AR67" i="3"/>
  <c r="AI67" i="3"/>
  <c r="AG67" i="3"/>
  <c r="I67" i="3"/>
  <c r="AO67" i="3" s="1"/>
  <c r="H67" i="3"/>
  <c r="M67" i="3" s="1"/>
  <c r="AR66" i="3"/>
  <c r="AK66" i="3"/>
  <c r="I66" i="3"/>
  <c r="H66" i="3"/>
  <c r="AG66" i="3" s="1"/>
  <c r="AR65" i="3"/>
  <c r="I65" i="3"/>
  <c r="H65" i="3"/>
  <c r="AE65" i="3" s="1"/>
  <c r="AR64" i="3"/>
  <c r="AQ64" i="3"/>
  <c r="I64" i="3"/>
  <c r="AO64" i="3" s="1"/>
  <c r="H64" i="3"/>
  <c r="AG64" i="3" s="1"/>
  <c r="AR63" i="3"/>
  <c r="AK63" i="3"/>
  <c r="AE63" i="3"/>
  <c r="I63" i="3"/>
  <c r="AO63" i="3" s="1"/>
  <c r="H63" i="3"/>
  <c r="AC63" i="3" s="1"/>
  <c r="AR62" i="3"/>
  <c r="O62" i="3"/>
  <c r="M62" i="3"/>
  <c r="I62" i="3"/>
  <c r="AO62" i="3" s="1"/>
  <c r="H62" i="3"/>
  <c r="AC62" i="3" s="1"/>
  <c r="AR61" i="3"/>
  <c r="AK61" i="3"/>
  <c r="AI61" i="3"/>
  <c r="AG61" i="3"/>
  <c r="I61" i="3"/>
  <c r="AO61" i="3" s="1"/>
  <c r="H61" i="3"/>
  <c r="O61" i="3" s="1"/>
  <c r="AR60" i="3"/>
  <c r="I60" i="3"/>
  <c r="AK60" i="3" s="1"/>
  <c r="H60" i="3"/>
  <c r="AE60" i="3" s="1"/>
  <c r="AP59" i="3"/>
  <c r="AN59" i="3"/>
  <c r="AL59" i="3"/>
  <c r="AJ59" i="3"/>
  <c r="AH59" i="3"/>
  <c r="AF59" i="3"/>
  <c r="AD59" i="3"/>
  <c r="AB59" i="3"/>
  <c r="Z59" i="3"/>
  <c r="Y59" i="3"/>
  <c r="X59" i="3"/>
  <c r="W59" i="3"/>
  <c r="V59" i="3"/>
  <c r="U59" i="3"/>
  <c r="T59" i="3"/>
  <c r="R59" i="3"/>
  <c r="AR58" i="3"/>
  <c r="AR57" i="3" s="1"/>
  <c r="I58" i="3"/>
  <c r="AM58" i="3" s="1"/>
  <c r="AM57" i="3" s="1"/>
  <c r="H58" i="3"/>
  <c r="AP57" i="3"/>
  <c r="AN57" i="3"/>
  <c r="AL57" i="3"/>
  <c r="AJ57" i="3"/>
  <c r="AH57" i="3"/>
  <c r="AF57" i="3"/>
  <c r="AD57" i="3"/>
  <c r="AB57" i="3"/>
  <c r="Z57" i="3"/>
  <c r="Y57" i="3"/>
  <c r="X57" i="3"/>
  <c r="W57" i="3"/>
  <c r="V57" i="3"/>
  <c r="U57" i="3"/>
  <c r="T57" i="3"/>
  <c r="R57" i="3"/>
  <c r="AR56" i="3"/>
  <c r="I56" i="3"/>
  <c r="AQ56" i="3" s="1"/>
  <c r="H56" i="3"/>
  <c r="AG56" i="3" s="1"/>
  <c r="AR55" i="3"/>
  <c r="AG55" i="3"/>
  <c r="I55" i="3"/>
  <c r="AQ55" i="3" s="1"/>
  <c r="H55" i="3"/>
  <c r="AE55" i="3" s="1"/>
  <c r="AR54" i="3"/>
  <c r="I54" i="3"/>
  <c r="AQ54" i="3" s="1"/>
  <c r="H54" i="3"/>
  <c r="AI54" i="3" s="1"/>
  <c r="AR53" i="3"/>
  <c r="I53" i="3"/>
  <c r="AQ53" i="3" s="1"/>
  <c r="H53" i="3"/>
  <c r="AI53" i="3" s="1"/>
  <c r="AR52" i="3"/>
  <c r="I52" i="3"/>
  <c r="AQ52" i="3" s="1"/>
  <c r="AQ51" i="3" s="1"/>
  <c r="H52" i="3"/>
  <c r="AE52" i="3" s="1"/>
  <c r="AP51" i="3"/>
  <c r="AN51" i="3"/>
  <c r="AL51" i="3"/>
  <c r="AJ51" i="3"/>
  <c r="AH51" i="3"/>
  <c r="AF51" i="3"/>
  <c r="AD51" i="3"/>
  <c r="AB51" i="3"/>
  <c r="Z51" i="3"/>
  <c r="Y51" i="3"/>
  <c r="X51" i="3"/>
  <c r="W51" i="3"/>
  <c r="V51" i="3"/>
  <c r="U51" i="3"/>
  <c r="T51" i="3"/>
  <c r="R51" i="3"/>
  <c r="AR50" i="3"/>
  <c r="AI50" i="3"/>
  <c r="I50" i="3"/>
  <c r="AM50" i="3" s="1"/>
  <c r="H50" i="3"/>
  <c r="AA50" i="3" s="1"/>
  <c r="AR49" i="3"/>
  <c r="Q49" i="3"/>
  <c r="I49" i="3"/>
  <c r="AM49" i="3" s="1"/>
  <c r="H49" i="3"/>
  <c r="O49" i="3" s="1"/>
  <c r="AR48" i="3"/>
  <c r="I48" i="3"/>
  <c r="AM48" i="3" s="1"/>
  <c r="H48" i="3"/>
  <c r="O48" i="3" s="1"/>
  <c r="AP47" i="3"/>
  <c r="AN47" i="3"/>
  <c r="AL47" i="3"/>
  <c r="AJ47" i="3"/>
  <c r="AH47" i="3"/>
  <c r="AF47" i="3"/>
  <c r="AD47" i="3"/>
  <c r="AB47" i="3"/>
  <c r="Z47" i="3"/>
  <c r="Y47" i="3"/>
  <c r="X47" i="3"/>
  <c r="W47" i="3"/>
  <c r="V47" i="3"/>
  <c r="U47" i="3"/>
  <c r="T47" i="3"/>
  <c r="R47" i="3"/>
  <c r="AR46" i="3"/>
  <c r="AK46" i="3"/>
  <c r="I46" i="3"/>
  <c r="AM46" i="3" s="1"/>
  <c r="H46" i="3"/>
  <c r="AA46" i="3" s="1"/>
  <c r="AR45" i="3"/>
  <c r="I45" i="3"/>
  <c r="AK45" i="3" s="1"/>
  <c r="H45" i="3"/>
  <c r="S45" i="3" s="1"/>
  <c r="AR44" i="3"/>
  <c r="I44" i="3"/>
  <c r="AM44" i="3" s="1"/>
  <c r="H44" i="3"/>
  <c r="AP43" i="3"/>
  <c r="AN43" i="3"/>
  <c r="AL43" i="3"/>
  <c r="AJ43" i="3"/>
  <c r="AH43" i="3"/>
  <c r="AF43" i="3"/>
  <c r="AD43" i="3"/>
  <c r="AB43" i="3"/>
  <c r="Z43" i="3"/>
  <c r="Y43" i="3"/>
  <c r="X43" i="3"/>
  <c r="W43" i="3"/>
  <c r="V43" i="3"/>
  <c r="U43" i="3"/>
  <c r="T43" i="3"/>
  <c r="R43" i="3"/>
  <c r="AR42" i="3"/>
  <c r="AC42" i="3"/>
  <c r="Q42" i="3"/>
  <c r="O42" i="3"/>
  <c r="K42" i="3"/>
  <c r="I42" i="3"/>
  <c r="AQ42" i="3" s="1"/>
  <c r="H42" i="3"/>
  <c r="AR41" i="3"/>
  <c r="AI41" i="3"/>
  <c r="AG41" i="3"/>
  <c r="AA41" i="3"/>
  <c r="Q41" i="3"/>
  <c r="O41" i="3"/>
  <c r="K41" i="3"/>
  <c r="I41" i="3"/>
  <c r="AQ41" i="3" s="1"/>
  <c r="H41" i="3"/>
  <c r="AE41" i="3" s="1"/>
  <c r="AR40" i="3"/>
  <c r="AG40" i="3"/>
  <c r="AC40" i="3"/>
  <c r="Q40" i="3"/>
  <c r="O40" i="3"/>
  <c r="I40" i="3"/>
  <c r="AQ40" i="3" s="1"/>
  <c r="H40" i="3"/>
  <c r="AR39" i="3"/>
  <c r="AI39" i="3"/>
  <c r="AC39" i="3"/>
  <c r="AA39" i="3"/>
  <c r="O39" i="3"/>
  <c r="K39" i="3"/>
  <c r="I39" i="3"/>
  <c r="AQ39" i="3" s="1"/>
  <c r="H39" i="3"/>
  <c r="AR38" i="3"/>
  <c r="AC38" i="3"/>
  <c r="AA38" i="3"/>
  <c r="I38" i="3"/>
  <c r="H38" i="3"/>
  <c r="Q38" i="3" s="1"/>
  <c r="AR37" i="3"/>
  <c r="AC37" i="3"/>
  <c r="AA37" i="3"/>
  <c r="Q37" i="3"/>
  <c r="O37" i="3"/>
  <c r="I37" i="3"/>
  <c r="AQ37" i="3" s="1"/>
  <c r="H37" i="3"/>
  <c r="AR36" i="3"/>
  <c r="AO36" i="3"/>
  <c r="AA36" i="3"/>
  <c r="I36" i="3"/>
  <c r="AQ36" i="3" s="1"/>
  <c r="H36" i="3"/>
  <c r="Q36" i="3" s="1"/>
  <c r="AP35" i="3"/>
  <c r="AN35" i="3"/>
  <c r="AL35" i="3"/>
  <c r="AJ35" i="3"/>
  <c r="AH35" i="3"/>
  <c r="AF35" i="3"/>
  <c r="AD35" i="3"/>
  <c r="AB35" i="3"/>
  <c r="Z35" i="3"/>
  <c r="Y35" i="3"/>
  <c r="X35" i="3"/>
  <c r="W35" i="3"/>
  <c r="V35" i="3"/>
  <c r="U35" i="3"/>
  <c r="T35" i="3"/>
  <c r="R35" i="3"/>
  <c r="AR34" i="3"/>
  <c r="I34" i="3"/>
  <c r="AM34" i="3" s="1"/>
  <c r="H34" i="3"/>
  <c r="AC34" i="3" s="1"/>
  <c r="AR33" i="3"/>
  <c r="AR32" i="3" s="1"/>
  <c r="M33" i="3"/>
  <c r="K33" i="3"/>
  <c r="I33" i="3"/>
  <c r="AO33" i="3" s="1"/>
  <c r="H33" i="3"/>
  <c r="Q33" i="3" s="1"/>
  <c r="AP32" i="3"/>
  <c r="AN32" i="3"/>
  <c r="AL32" i="3"/>
  <c r="AJ32" i="3"/>
  <c r="AH32" i="3"/>
  <c r="AF32" i="3"/>
  <c r="AD32" i="3"/>
  <c r="AB32" i="3"/>
  <c r="Z32" i="3"/>
  <c r="Y32" i="3"/>
  <c r="X32" i="3"/>
  <c r="W32" i="3"/>
  <c r="V32" i="3"/>
  <c r="U32" i="3"/>
  <c r="T32" i="3"/>
  <c r="R32" i="3"/>
  <c r="AR31" i="3"/>
  <c r="AI31" i="3"/>
  <c r="Q31" i="3"/>
  <c r="O31" i="3"/>
  <c r="M31" i="3"/>
  <c r="K31" i="3"/>
  <c r="I31" i="3"/>
  <c r="AQ31" i="3" s="1"/>
  <c r="H31" i="3"/>
  <c r="AG31" i="3" s="1"/>
  <c r="AR30" i="3"/>
  <c r="I30" i="3"/>
  <c r="AQ30" i="3" s="1"/>
  <c r="H30" i="3"/>
  <c r="Q30" i="3" s="1"/>
  <c r="AR29" i="3"/>
  <c r="I29" i="3"/>
  <c r="AQ29" i="3" s="1"/>
  <c r="H29" i="3"/>
  <c r="O29" i="3" s="1"/>
  <c r="AR28" i="3"/>
  <c r="Q28" i="3"/>
  <c r="O28" i="3"/>
  <c r="I28" i="3"/>
  <c r="AQ28" i="3" s="1"/>
  <c r="H28" i="3"/>
  <c r="AI28" i="3" s="1"/>
  <c r="AR27" i="3"/>
  <c r="AI27" i="3"/>
  <c r="I27" i="3"/>
  <c r="AQ27" i="3" s="1"/>
  <c r="H27" i="3"/>
  <c r="AG27" i="3" s="1"/>
  <c r="AR26" i="3"/>
  <c r="M26" i="3"/>
  <c r="K26" i="3"/>
  <c r="I26" i="3"/>
  <c r="AQ26" i="3" s="1"/>
  <c r="H26" i="3"/>
  <c r="Q26" i="3" s="1"/>
  <c r="AP25" i="3"/>
  <c r="AN25" i="3"/>
  <c r="AL25" i="3"/>
  <c r="AJ25" i="3"/>
  <c r="AH25" i="3"/>
  <c r="AF25" i="3"/>
  <c r="AD25" i="3"/>
  <c r="AB25" i="3"/>
  <c r="Z25" i="3"/>
  <c r="Y25" i="3"/>
  <c r="X25" i="3"/>
  <c r="W25" i="3"/>
  <c r="V25" i="3"/>
  <c r="U25" i="3"/>
  <c r="T25" i="3"/>
  <c r="R25" i="3"/>
  <c r="AR24" i="3"/>
  <c r="Q24" i="3"/>
  <c r="K24" i="3"/>
  <c r="I24" i="3"/>
  <c r="AQ24" i="3" s="1"/>
  <c r="H24" i="3"/>
  <c r="AE24" i="3" s="1"/>
  <c r="AR23" i="3"/>
  <c r="I23" i="3"/>
  <c r="AQ23" i="3" s="1"/>
  <c r="H23" i="3"/>
  <c r="AE23" i="3" s="1"/>
  <c r="AP22" i="3"/>
  <c r="AN22" i="3"/>
  <c r="AL22" i="3"/>
  <c r="AJ22" i="3"/>
  <c r="AH22" i="3"/>
  <c r="AF22" i="3"/>
  <c r="AD22" i="3"/>
  <c r="AB22" i="3"/>
  <c r="Z22" i="3"/>
  <c r="Y22" i="3"/>
  <c r="X22" i="3"/>
  <c r="W22" i="3"/>
  <c r="V22" i="3"/>
  <c r="U22" i="3"/>
  <c r="T22" i="3"/>
  <c r="R22" i="3"/>
  <c r="AR21" i="3"/>
  <c r="AR20" i="3" s="1"/>
  <c r="S21" i="3"/>
  <c r="S20" i="3" s="1"/>
  <c r="I21" i="3"/>
  <c r="AM21" i="3" s="1"/>
  <c r="AM20" i="3" s="1"/>
  <c r="H21" i="3"/>
  <c r="AI21" i="3" s="1"/>
  <c r="AI20" i="3" s="1"/>
  <c r="AP20" i="3"/>
  <c r="AN20" i="3"/>
  <c r="AL20" i="3"/>
  <c r="AJ20" i="3"/>
  <c r="AH20" i="3"/>
  <c r="AF20" i="3"/>
  <c r="AD20" i="3"/>
  <c r="AB20" i="3"/>
  <c r="Z20" i="3"/>
  <c r="Y20" i="3"/>
  <c r="X20" i="3"/>
  <c r="W20" i="3"/>
  <c r="V20" i="3"/>
  <c r="U20" i="3"/>
  <c r="T20" i="3"/>
  <c r="R20" i="3"/>
  <c r="AR19" i="3"/>
  <c r="AR18" i="3" s="1"/>
  <c r="AA19" i="3"/>
  <c r="AA18" i="3" s="1"/>
  <c r="Q19" i="3"/>
  <c r="I19" i="3"/>
  <c r="AQ19" i="3" s="1"/>
  <c r="AQ18" i="3" s="1"/>
  <c r="H19" i="3"/>
  <c r="O19" i="3" s="1"/>
  <c r="AP18" i="3"/>
  <c r="AN18" i="3"/>
  <c r="AL18" i="3"/>
  <c r="AJ18" i="3"/>
  <c r="AH18" i="3"/>
  <c r="AF18" i="3"/>
  <c r="AD18" i="3"/>
  <c r="AB18" i="3"/>
  <c r="Z18" i="3"/>
  <c r="Y18" i="3"/>
  <c r="X18" i="3"/>
  <c r="W18" i="3"/>
  <c r="V18" i="3"/>
  <c r="U18" i="3"/>
  <c r="T18" i="3"/>
  <c r="R18" i="3"/>
  <c r="AR17" i="3"/>
  <c r="AE17" i="3"/>
  <c r="AC17" i="3"/>
  <c r="M17" i="3"/>
  <c r="K17" i="3"/>
  <c r="I17" i="3"/>
  <c r="AO17" i="3" s="1"/>
  <c r="H17" i="3"/>
  <c r="AR16" i="3"/>
  <c r="AR15" i="3" s="1"/>
  <c r="I16" i="3"/>
  <c r="H16" i="3"/>
  <c r="AE16" i="3" s="1"/>
  <c r="AP15" i="3"/>
  <c r="AN15" i="3"/>
  <c r="AL15" i="3"/>
  <c r="AJ15" i="3"/>
  <c r="AH15" i="3"/>
  <c r="AF15" i="3"/>
  <c r="AD15" i="3"/>
  <c r="AB15" i="3"/>
  <c r="Z15" i="3"/>
  <c r="Y15" i="3"/>
  <c r="X15" i="3"/>
  <c r="W15" i="3"/>
  <c r="V15" i="3"/>
  <c r="U15" i="3"/>
  <c r="T15" i="3"/>
  <c r="R15" i="3"/>
  <c r="AR14" i="3"/>
  <c r="AR13" i="3" s="1"/>
  <c r="I14" i="3"/>
  <c r="AQ14" i="3" s="1"/>
  <c r="AQ13" i="3" s="1"/>
  <c r="H14" i="3"/>
  <c r="AI14" i="3" s="1"/>
  <c r="AI13" i="3" s="1"/>
  <c r="AP13" i="3"/>
  <c r="AN13" i="3"/>
  <c r="AL13" i="3"/>
  <c r="AJ13" i="3"/>
  <c r="AH13" i="3"/>
  <c r="AF13" i="3"/>
  <c r="AD13" i="3"/>
  <c r="AB13" i="3"/>
  <c r="Z13" i="3"/>
  <c r="Y13" i="3"/>
  <c r="X13" i="3"/>
  <c r="W13" i="3"/>
  <c r="V13" i="3"/>
  <c r="U13" i="3"/>
  <c r="T13" i="3"/>
  <c r="R13" i="3"/>
  <c r="AR12" i="3"/>
  <c r="M12" i="3"/>
  <c r="K12" i="3"/>
  <c r="I12" i="3"/>
  <c r="AQ12" i="3" s="1"/>
  <c r="H12" i="3"/>
  <c r="Q12" i="3" s="1"/>
  <c r="AR11" i="3"/>
  <c r="AC11" i="3"/>
  <c r="I11" i="3"/>
  <c r="AQ11" i="3" s="1"/>
  <c r="H11" i="3"/>
  <c r="AE11" i="3" s="1"/>
  <c r="AP10" i="3"/>
  <c r="AN10" i="3"/>
  <c r="AL10" i="3"/>
  <c r="AJ10" i="3"/>
  <c r="AH10" i="3"/>
  <c r="AF10" i="3"/>
  <c r="AD10" i="3"/>
  <c r="AB10" i="3"/>
  <c r="Z10" i="3"/>
  <c r="Y10" i="3"/>
  <c r="X10" i="3"/>
  <c r="W10" i="3"/>
  <c r="V10" i="3"/>
  <c r="U10" i="3"/>
  <c r="T10" i="3"/>
  <c r="R10" i="3"/>
  <c r="O11" i="3" l="1"/>
  <c r="AI12" i="3"/>
  <c r="AG26" i="3"/>
  <c r="O27" i="3"/>
  <c r="Q11" i="3"/>
  <c r="AQ25" i="3"/>
  <c r="AI26" i="3"/>
  <c r="Q27" i="3"/>
  <c r="AG11" i="3"/>
  <c r="AE22" i="3"/>
  <c r="K11" i="3"/>
  <c r="AI11" i="3"/>
  <c r="AI10" i="3" s="1"/>
  <c r="O12" i="3"/>
  <c r="AQ22" i="3"/>
  <c r="AC24" i="3"/>
  <c r="O26" i="3"/>
  <c r="AE31" i="3"/>
  <c r="S33" i="3"/>
  <c r="AO34" i="3"/>
  <c r="M11" i="3"/>
  <c r="M27" i="3"/>
  <c r="Q29" i="3"/>
  <c r="AI33" i="3"/>
  <c r="AQ34" i="3"/>
  <c r="AE15" i="3"/>
  <c r="AC50" i="3"/>
  <c r="AG52" i="3"/>
  <c r="AA55" i="3"/>
  <c r="AI62" i="3"/>
  <c r="Q63" i="3"/>
  <c r="AI65" i="3"/>
  <c r="AI66" i="3"/>
  <c r="O67" i="3"/>
  <c r="AK69" i="3"/>
  <c r="AE70" i="3"/>
  <c r="AE71" i="3"/>
  <c r="AG73" i="3"/>
  <c r="O75" i="3"/>
  <c r="O81" i="3"/>
  <c r="AA82" i="3"/>
  <c r="AC84" i="3"/>
  <c r="AG89" i="3"/>
  <c r="AE82" i="3"/>
  <c r="AO78" i="3"/>
  <c r="AO77" i="3" s="1"/>
  <c r="AG82" i="3"/>
  <c r="AQ69" i="3"/>
  <c r="Z97" i="3"/>
  <c r="Z100" i="3" s="1"/>
  <c r="AM45" i="3"/>
  <c r="Q48" i="3"/>
  <c r="AK49" i="3"/>
  <c r="K50" i="3"/>
  <c r="O52" i="3"/>
  <c r="AQ63" i="3"/>
  <c r="M73" i="3"/>
  <c r="AG81" i="3"/>
  <c r="K82" i="3"/>
  <c r="AR80" i="3"/>
  <c r="AA83" i="3"/>
  <c r="M84" i="3"/>
  <c r="AC91" i="3"/>
  <c r="AC89" i="3" s="1"/>
  <c r="AR25" i="3"/>
  <c r="T97" i="3"/>
  <c r="T100" i="3" s="1"/>
  <c r="AC48" i="3"/>
  <c r="AO49" i="3"/>
  <c r="M50" i="3"/>
  <c r="Q52" i="3"/>
  <c r="O55" i="3"/>
  <c r="AQ61" i="3"/>
  <c r="Q62" i="3"/>
  <c r="M63" i="3"/>
  <c r="AE66" i="3"/>
  <c r="AI68" i="3"/>
  <c r="Q69" i="3"/>
  <c r="O73" i="3"/>
  <c r="K81" i="3"/>
  <c r="AI81" i="3"/>
  <c r="M82" i="3"/>
  <c r="AG83" i="3"/>
  <c r="O84" i="3"/>
  <c r="AG88" i="3"/>
  <c r="AR22" i="3"/>
  <c r="AR47" i="3"/>
  <c r="AQ49" i="3"/>
  <c r="Q50" i="3"/>
  <c r="AA52" i="3"/>
  <c r="Q55" i="3"/>
  <c r="AI56" i="3"/>
  <c r="AE62" i="3"/>
  <c r="O63" i="3"/>
  <c r="AG65" i="3"/>
  <c r="AE69" i="3"/>
  <c r="Q70" i="3"/>
  <c r="AE73" i="3"/>
  <c r="AG74" i="3"/>
  <c r="M75" i="3"/>
  <c r="M81" i="3"/>
  <c r="AO81" i="3"/>
  <c r="O82" i="3"/>
  <c r="AO83" i="3"/>
  <c r="AI16" i="3"/>
  <c r="AM16" i="3"/>
  <c r="AQ16" i="3"/>
  <c r="AO16" i="3"/>
  <c r="AO15" i="3" s="1"/>
  <c r="AR10" i="3"/>
  <c r="M16" i="3"/>
  <c r="AE19" i="3"/>
  <c r="AE18" i="3" s="1"/>
  <c r="Q23" i="3"/>
  <c r="AA27" i="3"/>
  <c r="AE28" i="3"/>
  <c r="K29" i="3"/>
  <c r="AG29" i="3"/>
  <c r="M30" i="3"/>
  <c r="S34" i="3"/>
  <c r="K36" i="3"/>
  <c r="AI38" i="3"/>
  <c r="AE40" i="3"/>
  <c r="AA40" i="3"/>
  <c r="AI48" i="3"/>
  <c r="AG53" i="3"/>
  <c r="AO65" i="3"/>
  <c r="AK65" i="3"/>
  <c r="AQ65" i="3"/>
  <c r="AC66" i="3"/>
  <c r="O66" i="3"/>
  <c r="Q66" i="3"/>
  <c r="AE12" i="3"/>
  <c r="AE10" i="3" s="1"/>
  <c r="AG12" i="3"/>
  <c r="AA12" i="3"/>
  <c r="AC16" i="3"/>
  <c r="AC15" i="3" s="1"/>
  <c r="AA17" i="3"/>
  <c r="Q17" i="3"/>
  <c r="AI17" i="3"/>
  <c r="K19" i="3"/>
  <c r="AI19" i="3"/>
  <c r="AI18" i="3" s="1"/>
  <c r="AC23" i="3"/>
  <c r="AC22" i="3" s="1"/>
  <c r="AA24" i="3"/>
  <c r="M24" i="3"/>
  <c r="AI24" i="3"/>
  <c r="S26" i="3"/>
  <c r="AC26" i="3"/>
  <c r="AA26" i="3"/>
  <c r="AE27" i="3"/>
  <c r="K28" i="3"/>
  <c r="AG28" i="3"/>
  <c r="M29" i="3"/>
  <c r="AI29" i="3"/>
  <c r="O30" i="3"/>
  <c r="K38" i="3"/>
  <c r="AI40" i="3"/>
  <c r="M48" i="3"/>
  <c r="AS48" i="3" s="1"/>
  <c r="AO48" i="3"/>
  <c r="M49" i="3"/>
  <c r="AQ50" i="3"/>
  <c r="AG54" i="3"/>
  <c r="O56" i="3"/>
  <c r="AO60" i="3"/>
  <c r="AO59" i="3" s="1"/>
  <c r="AQ60" i="3"/>
  <c r="M61" i="3"/>
  <c r="AE64" i="3"/>
  <c r="Q65" i="3"/>
  <c r="AO66" i="3"/>
  <c r="AQ66" i="3"/>
  <c r="AQ68" i="3"/>
  <c r="AK72" i="3"/>
  <c r="AK76" i="3"/>
  <c r="Q79" i="3"/>
  <c r="S79" i="3"/>
  <c r="S84" i="3"/>
  <c r="S80" i="3" s="1"/>
  <c r="AE84" i="3"/>
  <c r="AG84" i="3"/>
  <c r="K84" i="3"/>
  <c r="AC85" i="3"/>
  <c r="AM87" i="3"/>
  <c r="S88" i="3"/>
  <c r="S86" i="3" s="1"/>
  <c r="AM90" i="3"/>
  <c r="AK90" i="3"/>
  <c r="AO90" i="3"/>
  <c r="AO89" i="3" s="1"/>
  <c r="AQ93" i="3"/>
  <c r="AQ92" i="3" s="1"/>
  <c r="K96" i="3"/>
  <c r="AF97" i="3"/>
  <c r="AF100" i="3" s="1"/>
  <c r="AA11" i="3"/>
  <c r="AA10" i="3" s="1"/>
  <c r="AC12" i="3"/>
  <c r="AC10" i="3" s="1"/>
  <c r="AM17" i="3"/>
  <c r="AQ17" i="3"/>
  <c r="AK17" i="3"/>
  <c r="AM24" i="3"/>
  <c r="AO24" i="3"/>
  <c r="AK24" i="3"/>
  <c r="AE26" i="3"/>
  <c r="K27" i="3"/>
  <c r="M28" i="3"/>
  <c r="S31" i="3"/>
  <c r="AC31" i="3"/>
  <c r="AA31" i="3"/>
  <c r="AM33" i="3"/>
  <c r="AM32" i="3" s="1"/>
  <c r="AK33" i="3"/>
  <c r="AQ33" i="3"/>
  <c r="AQ32" i="3" s="1"/>
  <c r="AK34" i="3"/>
  <c r="AE37" i="3"/>
  <c r="AI37" i="3"/>
  <c r="K37" i="3"/>
  <c r="AG37" i="3"/>
  <c r="AE39" i="3"/>
  <c r="Q39" i="3"/>
  <c r="AG39" i="3"/>
  <c r="K40" i="3"/>
  <c r="AO40" i="3"/>
  <c r="AE42" i="3"/>
  <c r="AI42" i="3"/>
  <c r="AG42" i="3"/>
  <c r="AQ48" i="3"/>
  <c r="AR51" i="3"/>
  <c r="M66" i="3"/>
  <c r="AC67" i="3"/>
  <c r="Q67" i="3"/>
  <c r="AE67" i="3"/>
  <c r="AK67" i="3"/>
  <c r="O70" i="3"/>
  <c r="AC71" i="3"/>
  <c r="M71" i="3"/>
  <c r="O71" i="3"/>
  <c r="AQ72" i="3"/>
  <c r="AQ76" i="3"/>
  <c r="AO82" i="3"/>
  <c r="AA88" i="3"/>
  <c r="O90" i="3"/>
  <c r="AA91" i="3"/>
  <c r="K91" i="3"/>
  <c r="M91" i="3"/>
  <c r="AG93" i="3"/>
  <c r="AG92" i="3" s="1"/>
  <c r="Q93" i="3"/>
  <c r="S93" i="3"/>
  <c r="S92" i="3" s="1"/>
  <c r="AA23" i="3"/>
  <c r="M23" i="3"/>
  <c r="AI23" i="3"/>
  <c r="S30" i="3"/>
  <c r="AC30" i="3"/>
  <c r="AA30" i="3"/>
  <c r="AO37" i="3"/>
  <c r="AR35" i="3"/>
  <c r="AE53" i="3"/>
  <c r="Q53" i="3"/>
  <c r="AA53" i="3"/>
  <c r="AE54" i="3"/>
  <c r="O54" i="3"/>
  <c r="AK62" i="3"/>
  <c r="AC64" i="3"/>
  <c r="AI64" i="3"/>
  <c r="M64" i="3"/>
  <c r="AQ67" i="3"/>
  <c r="AO71" i="3"/>
  <c r="AK71" i="3"/>
  <c r="AQ71" i="3"/>
  <c r="AC72" i="3"/>
  <c r="O72" i="3"/>
  <c r="AE72" i="3"/>
  <c r="AC76" i="3"/>
  <c r="O76" i="3"/>
  <c r="AE76" i="3"/>
  <c r="S85" i="3"/>
  <c r="AG85" i="3"/>
  <c r="K85" i="3"/>
  <c r="M85" i="3"/>
  <c r="AM91" i="3"/>
  <c r="AO91" i="3"/>
  <c r="AQ91" i="3"/>
  <c r="AQ89" i="3" s="1"/>
  <c r="AK16" i="3"/>
  <c r="AK23" i="3"/>
  <c r="S29" i="3"/>
  <c r="AC29" i="3"/>
  <c r="AA29" i="3"/>
  <c r="AE30" i="3"/>
  <c r="M34" i="3"/>
  <c r="K34" i="3"/>
  <c r="AE36" i="3"/>
  <c r="AG36" i="3"/>
  <c r="AG35" i="3" s="1"/>
  <c r="AC36" i="3"/>
  <c r="AO39" i="3"/>
  <c r="AA49" i="3"/>
  <c r="AE49" i="3"/>
  <c r="AC49" i="3"/>
  <c r="AC47" i="3" s="1"/>
  <c r="S58" i="3"/>
  <c r="S57" i="3" s="1"/>
  <c r="AA58" i="3"/>
  <c r="AA57" i="3" s="1"/>
  <c r="AQ62" i="3"/>
  <c r="AM85" i="3"/>
  <c r="AM80" i="3" s="1"/>
  <c r="AO85" i="3"/>
  <c r="AA16" i="3"/>
  <c r="Q16" i="3"/>
  <c r="S28" i="3"/>
  <c r="AC28" i="3"/>
  <c r="AA28" i="3"/>
  <c r="AE29" i="3"/>
  <c r="K30" i="3"/>
  <c r="AG30" i="3"/>
  <c r="AI36" i="3"/>
  <c r="AI35" i="3" s="1"/>
  <c r="AE38" i="3"/>
  <c r="O38" i="3"/>
  <c r="AG38" i="3"/>
  <c r="AR43" i="3"/>
  <c r="AA48" i="3"/>
  <c r="AG48" i="3"/>
  <c r="K48" i="3"/>
  <c r="AE48" i="3"/>
  <c r="AI49" i="3"/>
  <c r="AK50" i="3"/>
  <c r="O53" i="3"/>
  <c r="Q54" i="3"/>
  <c r="AE56" i="3"/>
  <c r="Q56" i="3"/>
  <c r="AA56" i="3"/>
  <c r="AC61" i="3"/>
  <c r="Q61" i="3"/>
  <c r="AE61" i="3"/>
  <c r="O64" i="3"/>
  <c r="AC65" i="3"/>
  <c r="M65" i="3"/>
  <c r="O65" i="3"/>
  <c r="M72" i="3"/>
  <c r="M76" i="3"/>
  <c r="O85" i="3"/>
  <c r="AQ87" i="3"/>
  <c r="AQ86" i="3" s="1"/>
  <c r="AK87" i="3"/>
  <c r="AK93" i="3"/>
  <c r="AK92" i="3" s="1"/>
  <c r="AC96" i="3"/>
  <c r="AA96" i="3"/>
  <c r="AG10" i="3"/>
  <c r="AL97" i="3"/>
  <c r="AL100" i="3" s="1"/>
  <c r="S19" i="3"/>
  <c r="S18" i="3" s="1"/>
  <c r="AG19" i="3"/>
  <c r="AG18" i="3" s="1"/>
  <c r="M19" i="3"/>
  <c r="S27" i="3"/>
  <c r="AC27" i="3"/>
  <c r="AQ38" i="3"/>
  <c r="AQ35" i="3" s="1"/>
  <c r="AO38" i="3"/>
  <c r="Q64" i="3"/>
  <c r="AK68" i="3"/>
  <c r="AC70" i="3"/>
  <c r="AI70" i="3"/>
  <c r="M70" i="3"/>
  <c r="AC74" i="3"/>
  <c r="O74" i="3"/>
  <c r="AE74" i="3"/>
  <c r="AA85" i="3"/>
  <c r="Q87" i="3"/>
  <c r="O88" i="3"/>
  <c r="AA90" i="3"/>
  <c r="K90" i="3"/>
  <c r="M90" i="3"/>
  <c r="AO93" i="3"/>
  <c r="AO92" i="3" s="1"/>
  <c r="AQ96" i="3"/>
  <c r="AO96" i="3"/>
  <c r="U97" i="3"/>
  <c r="U100" i="3" s="1"/>
  <c r="AM23" i="3"/>
  <c r="AO23" i="3"/>
  <c r="K16" i="3"/>
  <c r="AC19" i="3"/>
  <c r="AC18" i="3" s="1"/>
  <c r="AK21" i="3"/>
  <c r="AK20" i="3" s="1"/>
  <c r="K23" i="3"/>
  <c r="S32" i="3"/>
  <c r="AK14" i="3"/>
  <c r="AK13" i="3" s="1"/>
  <c r="AI30" i="3"/>
  <c r="AI25" i="3" s="1"/>
  <c r="AO41" i="3"/>
  <c r="K49" i="3"/>
  <c r="AO50" i="3"/>
  <c r="AA54" i="3"/>
  <c r="AG72" i="3"/>
  <c r="O36" i="3"/>
  <c r="AC41" i="3"/>
  <c r="AE50" i="3"/>
  <c r="AI52" i="3"/>
  <c r="AI55" i="3"/>
  <c r="AR59" i="3"/>
  <c r="AG62" i="3"/>
  <c r="AI63" i="3"/>
  <c r="AK64" i="3"/>
  <c r="AG68" i="3"/>
  <c r="AI69" i="3"/>
  <c r="AK70" i="3"/>
  <c r="AQ73" i="3"/>
  <c r="AQ75" i="3"/>
  <c r="AK78" i="3"/>
  <c r="AK77" i="3" s="1"/>
  <c r="AC81" i="3"/>
  <c r="AC82" i="3"/>
  <c r="AE83" i="3"/>
  <c r="AM88" i="3"/>
  <c r="AG63" i="3"/>
  <c r="AG69" i="3"/>
  <c r="AQ77" i="3"/>
  <c r="AA81" i="3"/>
  <c r="AC83" i="3"/>
  <c r="AK88" i="3"/>
  <c r="AQ10" i="3"/>
  <c r="AM14" i="3"/>
  <c r="AM13" i="3" s="1"/>
  <c r="AI44" i="3"/>
  <c r="Q44" i="3"/>
  <c r="AG44" i="3"/>
  <c r="O44" i="3"/>
  <c r="AE44" i="3"/>
  <c r="M44" i="3"/>
  <c r="AC44" i="3"/>
  <c r="K44" i="3"/>
  <c r="V97" i="3"/>
  <c r="V100" i="3" s="1"/>
  <c r="AB97" i="3"/>
  <c r="AB100" i="3" s="1"/>
  <c r="AH97" i="3"/>
  <c r="AH100" i="3" s="1"/>
  <c r="AN97" i="3"/>
  <c r="AN100" i="3" s="1"/>
  <c r="S11" i="3"/>
  <c r="AK11" i="3"/>
  <c r="S12" i="3"/>
  <c r="AK12" i="3"/>
  <c r="K14" i="3"/>
  <c r="AC14" i="3"/>
  <c r="AC13" i="3" s="1"/>
  <c r="AO14" i="3"/>
  <c r="AO13" i="3" s="1"/>
  <c r="O16" i="3"/>
  <c r="AG16" i="3"/>
  <c r="O17" i="3"/>
  <c r="AG17" i="3"/>
  <c r="AK19" i="3"/>
  <c r="AK18" i="3" s="1"/>
  <c r="K21" i="3"/>
  <c r="AC21" i="3"/>
  <c r="AC20" i="3" s="1"/>
  <c r="AO21" i="3"/>
  <c r="AO20" i="3" s="1"/>
  <c r="O23" i="3"/>
  <c r="AG23" i="3"/>
  <c r="O24" i="3"/>
  <c r="AG24" i="3"/>
  <c r="AK26" i="3"/>
  <c r="AK27" i="3"/>
  <c r="AK28" i="3"/>
  <c r="AK29" i="3"/>
  <c r="AK30" i="3"/>
  <c r="AK31" i="3"/>
  <c r="AO32" i="3"/>
  <c r="AQ44" i="3"/>
  <c r="AO44" i="3"/>
  <c r="AI45" i="3"/>
  <c r="Q45" i="3"/>
  <c r="AG45" i="3"/>
  <c r="O45" i="3"/>
  <c r="AE45" i="3"/>
  <c r="M45" i="3"/>
  <c r="AC45" i="3"/>
  <c r="K45" i="3"/>
  <c r="AM47" i="3"/>
  <c r="AG78" i="3"/>
  <c r="O78" i="3"/>
  <c r="AE78" i="3"/>
  <c r="M78" i="3"/>
  <c r="AC78" i="3"/>
  <c r="K78" i="3"/>
  <c r="AA78" i="3"/>
  <c r="AI78" i="3"/>
  <c r="AI77" i="3" s="1"/>
  <c r="S78" i="3"/>
  <c r="Q78" i="3"/>
  <c r="AA21" i="3"/>
  <c r="AA20" i="3" s="1"/>
  <c r="AC35" i="3"/>
  <c r="M14" i="3"/>
  <c r="AM19" i="3"/>
  <c r="AM18" i="3" s="1"/>
  <c r="M21" i="3"/>
  <c r="AE21" i="3"/>
  <c r="AE20" i="3" s="1"/>
  <c r="AQ21" i="3"/>
  <c r="AQ20" i="3" s="1"/>
  <c r="AM26" i="3"/>
  <c r="AM27" i="3"/>
  <c r="AM28" i="3"/>
  <c r="AM29" i="3"/>
  <c r="AM30" i="3"/>
  <c r="AM31" i="3"/>
  <c r="S44" i="3"/>
  <c r="AQ45" i="3"/>
  <c r="AO45" i="3"/>
  <c r="AI46" i="3"/>
  <c r="Q46" i="3"/>
  <c r="AG46" i="3"/>
  <c r="O46" i="3"/>
  <c r="AE46" i="3"/>
  <c r="M46" i="3"/>
  <c r="AC46" i="3"/>
  <c r="K46" i="3"/>
  <c r="AK58" i="3"/>
  <c r="AK57" i="3" s="1"/>
  <c r="AC60" i="3"/>
  <c r="K60" i="3"/>
  <c r="AA60" i="3"/>
  <c r="Q60" i="3"/>
  <c r="O60" i="3"/>
  <c r="AI60" i="3"/>
  <c r="M60" i="3"/>
  <c r="AG60" i="3"/>
  <c r="AC94" i="3"/>
  <c r="AE35" i="3"/>
  <c r="AM11" i="3"/>
  <c r="AM12" i="3"/>
  <c r="R97" i="3"/>
  <c r="R100" i="3" s="1"/>
  <c r="AD97" i="3"/>
  <c r="AD100" i="3" s="1"/>
  <c r="AP97" i="3"/>
  <c r="AP100" i="3" s="1"/>
  <c r="S16" i="3"/>
  <c r="S17" i="3"/>
  <c r="AO19" i="3"/>
  <c r="AO18" i="3" s="1"/>
  <c r="O21" i="3"/>
  <c r="AG21" i="3"/>
  <c r="AG20" i="3" s="1"/>
  <c r="S23" i="3"/>
  <c r="S24" i="3"/>
  <c r="AO26" i="3"/>
  <c r="AO27" i="3"/>
  <c r="AO28" i="3"/>
  <c r="AO29" i="3"/>
  <c r="AO30" i="3"/>
  <c r="AO31" i="3"/>
  <c r="AA33" i="3"/>
  <c r="AG33" i="3"/>
  <c r="O33" i="3"/>
  <c r="AC33" i="3"/>
  <c r="AC32" i="3" s="1"/>
  <c r="AA44" i="3"/>
  <c r="AQ46" i="3"/>
  <c r="AO46" i="3"/>
  <c r="S14" i="3"/>
  <c r="S13" i="3" s="1"/>
  <c r="AA14" i="3"/>
  <c r="AA13" i="3" s="1"/>
  <c r="W97" i="3"/>
  <c r="W100" i="3" s="1"/>
  <c r="AE14" i="3"/>
  <c r="AE13" i="3" s="1"/>
  <c r="X97" i="3"/>
  <c r="X100" i="3" s="1"/>
  <c r="AJ97" i="3"/>
  <c r="AJ100" i="3" s="1"/>
  <c r="AO11" i="3"/>
  <c r="AO12" i="3"/>
  <c r="O14" i="3"/>
  <c r="AG14" i="3"/>
  <c r="AG13" i="3" s="1"/>
  <c r="Y97" i="3"/>
  <c r="Y100" i="3" s="1"/>
  <c r="Q14" i="3"/>
  <c r="Q21" i="3"/>
  <c r="AE33" i="3"/>
  <c r="AA34" i="3"/>
  <c r="AI34" i="3"/>
  <c r="Q34" i="3"/>
  <c r="AG34" i="3"/>
  <c r="O34" i="3"/>
  <c r="AE34" i="3"/>
  <c r="AK44" i="3"/>
  <c r="AK43" i="3" s="1"/>
  <c r="AA45" i="3"/>
  <c r="S46" i="3"/>
  <c r="AI58" i="3"/>
  <c r="AI57" i="3" s="1"/>
  <c r="Q58" i="3"/>
  <c r="AG58" i="3"/>
  <c r="AG57" i="3" s="1"/>
  <c r="O58" i="3"/>
  <c r="AE58" i="3"/>
  <c r="AE57" i="3" s="1"/>
  <c r="M58" i="3"/>
  <c r="AC58" i="3"/>
  <c r="AC57" i="3" s="1"/>
  <c r="K58" i="3"/>
  <c r="S60" i="3"/>
  <c r="AI32" i="3"/>
  <c r="AM43" i="3"/>
  <c r="AQ58" i="3"/>
  <c r="AQ57" i="3" s="1"/>
  <c r="AO58" i="3"/>
  <c r="AO57" i="3" s="1"/>
  <c r="S36" i="3"/>
  <c r="AK36" i="3"/>
  <c r="S37" i="3"/>
  <c r="AK37" i="3"/>
  <c r="S38" i="3"/>
  <c r="AK38" i="3"/>
  <c r="S39" i="3"/>
  <c r="AK39" i="3"/>
  <c r="S40" i="3"/>
  <c r="AK40" i="3"/>
  <c r="S41" i="3"/>
  <c r="AK41" i="3"/>
  <c r="S42" i="3"/>
  <c r="AK42" i="3"/>
  <c r="AG49" i="3"/>
  <c r="AG47" i="3" s="1"/>
  <c r="O50" i="3"/>
  <c r="AG50" i="3"/>
  <c r="S52" i="3"/>
  <c r="AK52" i="3"/>
  <c r="S53" i="3"/>
  <c r="AK53" i="3"/>
  <c r="S54" i="3"/>
  <c r="AK54" i="3"/>
  <c r="S55" i="3"/>
  <c r="AK55" i="3"/>
  <c r="S56" i="3"/>
  <c r="AK56" i="3"/>
  <c r="AM36" i="3"/>
  <c r="AM37" i="3"/>
  <c r="AM38" i="3"/>
  <c r="AM39" i="3"/>
  <c r="AM40" i="3"/>
  <c r="AM41" i="3"/>
  <c r="AA42" i="3"/>
  <c r="AM42" i="3"/>
  <c r="AM52" i="3"/>
  <c r="AM53" i="3"/>
  <c r="AM54" i="3"/>
  <c r="AM55" i="3"/>
  <c r="AM56" i="3"/>
  <c r="AQ95" i="3"/>
  <c r="AK95" i="3"/>
  <c r="AO95" i="3"/>
  <c r="AO42" i="3"/>
  <c r="S48" i="3"/>
  <c r="AK48" i="3"/>
  <c r="S49" i="3"/>
  <c r="S50" i="3"/>
  <c r="K52" i="3"/>
  <c r="AC52" i="3"/>
  <c r="AO52" i="3"/>
  <c r="K53" i="3"/>
  <c r="AC53" i="3"/>
  <c r="AO53" i="3"/>
  <c r="K54" i="3"/>
  <c r="AC54" i="3"/>
  <c r="AO54" i="3"/>
  <c r="K55" i="3"/>
  <c r="AC55" i="3"/>
  <c r="AO55" i="3"/>
  <c r="K56" i="3"/>
  <c r="AC56" i="3"/>
  <c r="AO56" i="3"/>
  <c r="AG79" i="3"/>
  <c r="O79" i="3"/>
  <c r="AE79" i="3"/>
  <c r="M79" i="3"/>
  <c r="AC79" i="3"/>
  <c r="K79" i="3"/>
  <c r="AA79" i="3"/>
  <c r="AM95" i="3"/>
  <c r="M36" i="3"/>
  <c r="M37" i="3"/>
  <c r="M38" i="3"/>
  <c r="M39" i="3"/>
  <c r="M40" i="3"/>
  <c r="M41" i="3"/>
  <c r="M42" i="3"/>
  <c r="M52" i="3"/>
  <c r="M53" i="3"/>
  <c r="M54" i="3"/>
  <c r="M55" i="3"/>
  <c r="M56" i="3"/>
  <c r="AO80" i="3"/>
  <c r="Q72" i="3"/>
  <c r="AI72" i="3"/>
  <c r="Q73" i="3"/>
  <c r="AI73" i="3"/>
  <c r="Q74" i="3"/>
  <c r="AI74" i="3"/>
  <c r="Q75" i="3"/>
  <c r="AI75" i="3"/>
  <c r="Q76" i="3"/>
  <c r="AI76" i="3"/>
  <c r="AM78" i="3"/>
  <c r="AM79" i="3"/>
  <c r="AQ81" i="3"/>
  <c r="AQ82" i="3"/>
  <c r="AQ83" i="3"/>
  <c r="AQ84" i="3"/>
  <c r="AQ85" i="3"/>
  <c r="AE87" i="3"/>
  <c r="M87" i="3"/>
  <c r="AA87" i="3"/>
  <c r="AA86" i="3" s="1"/>
  <c r="K95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AC87" i="3"/>
  <c r="S95" i="3"/>
  <c r="S94" i="3" s="1"/>
  <c r="AM60" i="3"/>
  <c r="AA61" i="3"/>
  <c r="AM61" i="3"/>
  <c r="AA62" i="3"/>
  <c r="AM62" i="3"/>
  <c r="AA63" i="3"/>
  <c r="AM63" i="3"/>
  <c r="AA64" i="3"/>
  <c r="AM64" i="3"/>
  <c r="AA65" i="3"/>
  <c r="AM65" i="3"/>
  <c r="AA66" i="3"/>
  <c r="AM66" i="3"/>
  <c r="AA67" i="3"/>
  <c r="AM67" i="3"/>
  <c r="AA68" i="3"/>
  <c r="AM68" i="3"/>
  <c r="AA69" i="3"/>
  <c r="AM69" i="3"/>
  <c r="AA70" i="3"/>
  <c r="AM70" i="3"/>
  <c r="AA71" i="3"/>
  <c r="AM71" i="3"/>
  <c r="AA72" i="3"/>
  <c r="AM72" i="3"/>
  <c r="AA73" i="3"/>
  <c r="AM73" i="3"/>
  <c r="AA74" i="3"/>
  <c r="AM74" i="3"/>
  <c r="AA75" i="3"/>
  <c r="AM75" i="3"/>
  <c r="AA76" i="3"/>
  <c r="AM76" i="3"/>
  <c r="Q82" i="3"/>
  <c r="AI82" i="3"/>
  <c r="Q83" i="3"/>
  <c r="AI83" i="3"/>
  <c r="Q84" i="3"/>
  <c r="AI84" i="3"/>
  <c r="Q85" i="3"/>
  <c r="AI85" i="3"/>
  <c r="K87" i="3"/>
  <c r="AG87" i="3"/>
  <c r="AI88" i="3"/>
  <c r="Q88" i="3"/>
  <c r="AE88" i="3"/>
  <c r="M88" i="3"/>
  <c r="AC88" i="3"/>
  <c r="AE93" i="3"/>
  <c r="AE92" i="3" s="1"/>
  <c r="M93" i="3"/>
  <c r="AC93" i="3"/>
  <c r="AC92" i="3" s="1"/>
  <c r="K93" i="3"/>
  <c r="AA93" i="3"/>
  <c r="AA92" i="3" s="1"/>
  <c r="AI93" i="3"/>
  <c r="AI92" i="3" s="1"/>
  <c r="AA95" i="3"/>
  <c r="AI96" i="3"/>
  <c r="Q96" i="3"/>
  <c r="AG96" i="3"/>
  <c r="O96" i="3"/>
  <c r="AE96" i="3"/>
  <c r="M96" i="3"/>
  <c r="AK96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AK81" i="3"/>
  <c r="AK82" i="3"/>
  <c r="AK83" i="3"/>
  <c r="AK84" i="3"/>
  <c r="AK85" i="3"/>
  <c r="O87" i="3"/>
  <c r="AI87" i="3"/>
  <c r="AI86" i="3" s="1"/>
  <c r="AM96" i="3"/>
  <c r="AI95" i="3"/>
  <c r="Q95" i="3"/>
  <c r="AG95" i="3"/>
  <c r="O95" i="3"/>
  <c r="AE95" i="3"/>
  <c r="M95" i="3"/>
  <c r="Q90" i="3"/>
  <c r="AI90" i="3"/>
  <c r="AI89" i="3" s="1"/>
  <c r="Q91" i="3"/>
  <c r="AI91" i="3"/>
  <c r="S90" i="3"/>
  <c r="S91" i="3"/>
  <c r="AK91" i="3"/>
  <c r="AK89" i="3" s="1"/>
  <c r="AR96" i="1"/>
  <c r="I96" i="1"/>
  <c r="AM96" i="1" s="1"/>
  <c r="H96" i="1"/>
  <c r="AC96" i="1" s="1"/>
  <c r="AR95" i="1"/>
  <c r="AO95" i="1"/>
  <c r="I95" i="1"/>
  <c r="AM95" i="1" s="1"/>
  <c r="H95" i="1"/>
  <c r="O95" i="1" s="1"/>
  <c r="AP94" i="1"/>
  <c r="AN94" i="1"/>
  <c r="AL94" i="1"/>
  <c r="AJ94" i="1"/>
  <c r="AH94" i="1"/>
  <c r="AF94" i="1"/>
  <c r="AD94" i="1"/>
  <c r="AB94" i="1"/>
  <c r="Z94" i="1"/>
  <c r="Y94" i="1"/>
  <c r="X94" i="1"/>
  <c r="W94" i="1"/>
  <c r="V94" i="1"/>
  <c r="U94" i="1"/>
  <c r="T94" i="1"/>
  <c r="R94" i="1"/>
  <c r="P94" i="1"/>
  <c r="N94" i="1"/>
  <c r="L94" i="1"/>
  <c r="J94" i="1"/>
  <c r="AR93" i="1"/>
  <c r="AR92" i="1" s="1"/>
  <c r="I93" i="1"/>
  <c r="H93" i="1"/>
  <c r="AG93" i="1" s="1"/>
  <c r="AG92" i="1" s="1"/>
  <c r="AP92" i="1"/>
  <c r="AN92" i="1"/>
  <c r="AL92" i="1"/>
  <c r="AJ92" i="1"/>
  <c r="AH92" i="1"/>
  <c r="AF92" i="1"/>
  <c r="AD92" i="1"/>
  <c r="AB92" i="1"/>
  <c r="Z92" i="1"/>
  <c r="Y92" i="1"/>
  <c r="X92" i="1"/>
  <c r="W92" i="1"/>
  <c r="V92" i="1"/>
  <c r="U92" i="1"/>
  <c r="T92" i="1"/>
  <c r="R92" i="1"/>
  <c r="P92" i="1"/>
  <c r="N92" i="1"/>
  <c r="L92" i="1"/>
  <c r="J92" i="1"/>
  <c r="AR91" i="1"/>
  <c r="I91" i="1"/>
  <c r="AM91" i="1" s="1"/>
  <c r="H91" i="1"/>
  <c r="O91" i="1" s="1"/>
  <c r="AR90" i="1"/>
  <c r="O90" i="1"/>
  <c r="I90" i="1"/>
  <c r="AK90" i="1" s="1"/>
  <c r="H90" i="1"/>
  <c r="AG90" i="1" s="1"/>
  <c r="AP89" i="1"/>
  <c r="AN89" i="1"/>
  <c r="AL89" i="1"/>
  <c r="AJ89" i="1"/>
  <c r="AH89" i="1"/>
  <c r="AF89" i="1"/>
  <c r="AD89" i="1"/>
  <c r="AB89" i="1"/>
  <c r="Z89" i="1"/>
  <c r="Y89" i="1"/>
  <c r="X89" i="1"/>
  <c r="W89" i="1"/>
  <c r="V89" i="1"/>
  <c r="U89" i="1"/>
  <c r="T89" i="1"/>
  <c r="R89" i="1"/>
  <c r="P89" i="1"/>
  <c r="N89" i="1"/>
  <c r="L89" i="1"/>
  <c r="J89" i="1"/>
  <c r="AR88" i="1"/>
  <c r="M88" i="1"/>
  <c r="I88" i="1"/>
  <c r="H88" i="1"/>
  <c r="AA88" i="1" s="1"/>
  <c r="AR87" i="1"/>
  <c r="I87" i="1"/>
  <c r="AM87" i="1" s="1"/>
  <c r="H87" i="1"/>
  <c r="AC87" i="1" s="1"/>
  <c r="AP86" i="1"/>
  <c r="AN86" i="1"/>
  <c r="AL86" i="1"/>
  <c r="AJ86" i="1"/>
  <c r="AH86" i="1"/>
  <c r="AF86" i="1"/>
  <c r="AD86" i="1"/>
  <c r="AB86" i="1"/>
  <c r="Z86" i="1"/>
  <c r="Y86" i="1"/>
  <c r="X86" i="1"/>
  <c r="W86" i="1"/>
  <c r="V86" i="1"/>
  <c r="U86" i="1"/>
  <c r="T86" i="1"/>
  <c r="R86" i="1"/>
  <c r="P86" i="1"/>
  <c r="N86" i="1"/>
  <c r="L86" i="1"/>
  <c r="J86" i="1"/>
  <c r="AR85" i="1"/>
  <c r="I85" i="1"/>
  <c r="AO85" i="1" s="1"/>
  <c r="H85" i="1"/>
  <c r="AI85" i="1" s="1"/>
  <c r="AR84" i="1"/>
  <c r="I84" i="1"/>
  <c r="AO84" i="1" s="1"/>
  <c r="H84" i="1"/>
  <c r="Q84" i="1" s="1"/>
  <c r="AR83" i="1"/>
  <c r="I83" i="1"/>
  <c r="AO83" i="1" s="1"/>
  <c r="H83" i="1"/>
  <c r="AC83" i="1" s="1"/>
  <c r="AR82" i="1"/>
  <c r="I82" i="1"/>
  <c r="AM82" i="1" s="1"/>
  <c r="H82" i="1"/>
  <c r="AC82" i="1" s="1"/>
  <c r="AR81" i="1"/>
  <c r="AO81" i="1"/>
  <c r="Q81" i="1"/>
  <c r="O81" i="1"/>
  <c r="M81" i="1"/>
  <c r="K81" i="1"/>
  <c r="I81" i="1"/>
  <c r="AM81" i="1" s="1"/>
  <c r="H81" i="1"/>
  <c r="S81" i="1" s="1"/>
  <c r="AP80" i="1"/>
  <c r="AN80" i="1"/>
  <c r="AL80" i="1"/>
  <c r="AJ80" i="1"/>
  <c r="AH80" i="1"/>
  <c r="AF80" i="1"/>
  <c r="AD80" i="1"/>
  <c r="AB80" i="1"/>
  <c r="Z80" i="1"/>
  <c r="Y80" i="1"/>
  <c r="X80" i="1"/>
  <c r="W80" i="1"/>
  <c r="V80" i="1"/>
  <c r="U80" i="1"/>
  <c r="T80" i="1"/>
  <c r="R80" i="1"/>
  <c r="P80" i="1"/>
  <c r="N80" i="1"/>
  <c r="L80" i="1"/>
  <c r="J80" i="1"/>
  <c r="AR79" i="1"/>
  <c r="I79" i="1"/>
  <c r="AO79" i="1" s="1"/>
  <c r="H79" i="1"/>
  <c r="S79" i="1" s="1"/>
  <c r="AR78" i="1"/>
  <c r="I78" i="1"/>
  <c r="AO78" i="1" s="1"/>
  <c r="H78" i="1"/>
  <c r="AI78" i="1" s="1"/>
  <c r="AP77" i="1"/>
  <c r="AN77" i="1"/>
  <c r="AL77" i="1"/>
  <c r="AJ77" i="1"/>
  <c r="AH77" i="1"/>
  <c r="AF77" i="1"/>
  <c r="AD77" i="1"/>
  <c r="AB77" i="1"/>
  <c r="Z77" i="1"/>
  <c r="Y77" i="1"/>
  <c r="X77" i="1"/>
  <c r="W77" i="1"/>
  <c r="V77" i="1"/>
  <c r="U77" i="1"/>
  <c r="T77" i="1"/>
  <c r="R77" i="1"/>
  <c r="P77" i="1"/>
  <c r="N77" i="1"/>
  <c r="L77" i="1"/>
  <c r="J77" i="1"/>
  <c r="AR76" i="1"/>
  <c r="I76" i="1"/>
  <c r="AO76" i="1" s="1"/>
  <c r="H76" i="1"/>
  <c r="AE76" i="1" s="1"/>
  <c r="J75" i="1"/>
  <c r="I75" i="1"/>
  <c r="AQ75" i="1" s="1"/>
  <c r="H75" i="1"/>
  <c r="AA75" i="1" s="1"/>
  <c r="J74" i="1"/>
  <c r="AR74" i="1" s="1"/>
  <c r="I74" i="1"/>
  <c r="H74" i="1"/>
  <c r="AC74" i="1" s="1"/>
  <c r="AR73" i="1"/>
  <c r="I73" i="1"/>
  <c r="AK73" i="1" s="1"/>
  <c r="H73" i="1"/>
  <c r="M73" i="1" s="1"/>
  <c r="AR72" i="1"/>
  <c r="I72" i="1"/>
  <c r="AK72" i="1" s="1"/>
  <c r="H72" i="1"/>
  <c r="AA72" i="1" s="1"/>
  <c r="AR71" i="1"/>
  <c r="I71" i="1"/>
  <c r="AK71" i="1" s="1"/>
  <c r="H71" i="1"/>
  <c r="AG71" i="1" s="1"/>
  <c r="AR70" i="1"/>
  <c r="AK70" i="1"/>
  <c r="AA70" i="1"/>
  <c r="M70" i="1"/>
  <c r="I70" i="1"/>
  <c r="H70" i="1"/>
  <c r="AG70" i="1" s="1"/>
  <c r="AR69" i="1"/>
  <c r="I69" i="1"/>
  <c r="AK69" i="1" s="1"/>
  <c r="H69" i="1"/>
  <c r="AA69" i="1" s="1"/>
  <c r="AR68" i="1"/>
  <c r="I68" i="1"/>
  <c r="AK68" i="1" s="1"/>
  <c r="H68" i="1"/>
  <c r="AG68" i="1" s="1"/>
  <c r="AR67" i="1"/>
  <c r="AK67" i="1"/>
  <c r="AA67" i="1"/>
  <c r="I67" i="1"/>
  <c r="H67" i="1"/>
  <c r="M67" i="1" s="1"/>
  <c r="AR66" i="1"/>
  <c r="I66" i="1"/>
  <c r="AK66" i="1" s="1"/>
  <c r="H66" i="1"/>
  <c r="AN65" i="1"/>
  <c r="AN59" i="1" s="1"/>
  <c r="I65" i="1"/>
  <c r="AQ65" i="1" s="1"/>
  <c r="H65" i="1"/>
  <c r="AA65" i="1" s="1"/>
  <c r="AR64" i="1"/>
  <c r="I64" i="1"/>
  <c r="H64" i="1"/>
  <c r="AA64" i="1" s="1"/>
  <c r="AR63" i="1"/>
  <c r="I63" i="1"/>
  <c r="AQ63" i="1" s="1"/>
  <c r="H63" i="1"/>
  <c r="AA63" i="1" s="1"/>
  <c r="AR62" i="1"/>
  <c r="I62" i="1"/>
  <c r="AQ62" i="1" s="1"/>
  <c r="H62" i="1"/>
  <c r="AI62" i="1" s="1"/>
  <c r="AR61" i="1"/>
  <c r="I61" i="1"/>
  <c r="AQ61" i="1" s="1"/>
  <c r="H61" i="1"/>
  <c r="AA61" i="1" s="1"/>
  <c r="AR60" i="1"/>
  <c r="I60" i="1"/>
  <c r="AQ60" i="1" s="1"/>
  <c r="H60" i="1"/>
  <c r="AP59" i="1"/>
  <c r="AL59" i="1"/>
  <c r="AJ59" i="1"/>
  <c r="AH59" i="1"/>
  <c r="AF59" i="1"/>
  <c r="AD59" i="1"/>
  <c r="AB59" i="1"/>
  <c r="Z59" i="1"/>
  <c r="Y59" i="1"/>
  <c r="X59" i="1"/>
  <c r="W59" i="1"/>
  <c r="V59" i="1"/>
  <c r="U59" i="1"/>
  <c r="T59" i="1"/>
  <c r="R59" i="1"/>
  <c r="P59" i="1"/>
  <c r="N59" i="1"/>
  <c r="L59" i="1"/>
  <c r="AR58" i="1"/>
  <c r="AR57" i="1" s="1"/>
  <c r="I58" i="1"/>
  <c r="AQ58" i="1" s="1"/>
  <c r="AQ57" i="1" s="1"/>
  <c r="H58" i="1"/>
  <c r="AI58" i="1" s="1"/>
  <c r="AI57" i="1" s="1"/>
  <c r="AP57" i="1"/>
  <c r="AN57" i="1"/>
  <c r="AL57" i="1"/>
  <c r="AJ57" i="1"/>
  <c r="AH57" i="1"/>
  <c r="AF57" i="1"/>
  <c r="AD57" i="1"/>
  <c r="AB57" i="1"/>
  <c r="Z57" i="1"/>
  <c r="Y57" i="1"/>
  <c r="X57" i="1"/>
  <c r="W57" i="1"/>
  <c r="V57" i="1"/>
  <c r="U57" i="1"/>
  <c r="T57" i="1"/>
  <c r="R57" i="1"/>
  <c r="P57" i="1"/>
  <c r="N57" i="1"/>
  <c r="L57" i="1"/>
  <c r="J57" i="1"/>
  <c r="AR56" i="1"/>
  <c r="I56" i="1"/>
  <c r="AQ56" i="1" s="1"/>
  <c r="H56" i="1"/>
  <c r="AA56" i="1" s="1"/>
  <c r="AR55" i="1"/>
  <c r="AK55" i="1"/>
  <c r="I55" i="1"/>
  <c r="AQ55" i="1" s="1"/>
  <c r="H55" i="1"/>
  <c r="AI55" i="1" s="1"/>
  <c r="AR54" i="1"/>
  <c r="AO54" i="1"/>
  <c r="AM54" i="1"/>
  <c r="I54" i="1"/>
  <c r="AQ54" i="1" s="1"/>
  <c r="H54" i="1"/>
  <c r="K54" i="1" s="1"/>
  <c r="AR53" i="1"/>
  <c r="I53" i="1"/>
  <c r="H53" i="1"/>
  <c r="AA53" i="1" s="1"/>
  <c r="AR52" i="1"/>
  <c r="I52" i="1"/>
  <c r="AQ52" i="1" s="1"/>
  <c r="H52" i="1"/>
  <c r="AP51" i="1"/>
  <c r="AN51" i="1"/>
  <c r="AL51" i="1"/>
  <c r="AJ51" i="1"/>
  <c r="AH51" i="1"/>
  <c r="AF51" i="1"/>
  <c r="AD51" i="1"/>
  <c r="AB51" i="1"/>
  <c r="Z51" i="1"/>
  <c r="Y51" i="1"/>
  <c r="X51" i="1"/>
  <c r="W51" i="1"/>
  <c r="V51" i="1"/>
  <c r="U51" i="1"/>
  <c r="T51" i="1"/>
  <c r="R51" i="1"/>
  <c r="P51" i="1"/>
  <c r="N51" i="1"/>
  <c r="L51" i="1"/>
  <c r="J51" i="1"/>
  <c r="AR50" i="1"/>
  <c r="S50" i="1"/>
  <c r="I50" i="1"/>
  <c r="AQ50" i="1" s="1"/>
  <c r="H50" i="1"/>
  <c r="AC50" i="1" s="1"/>
  <c r="AR49" i="1"/>
  <c r="AC49" i="1"/>
  <c r="I49" i="1"/>
  <c r="AK49" i="1" s="1"/>
  <c r="H49" i="1"/>
  <c r="S49" i="1" s="1"/>
  <c r="AR48" i="1"/>
  <c r="I48" i="1"/>
  <c r="AQ48" i="1" s="1"/>
  <c r="H48" i="1"/>
  <c r="AI48" i="1" s="1"/>
  <c r="AP47" i="1"/>
  <c r="AN47" i="1"/>
  <c r="AL47" i="1"/>
  <c r="AJ47" i="1"/>
  <c r="AH47" i="1"/>
  <c r="AF47" i="1"/>
  <c r="AD47" i="1"/>
  <c r="AB47" i="1"/>
  <c r="Z47" i="1"/>
  <c r="Y47" i="1"/>
  <c r="X47" i="1"/>
  <c r="W47" i="1"/>
  <c r="V47" i="1"/>
  <c r="U47" i="1"/>
  <c r="T47" i="1"/>
  <c r="R47" i="1"/>
  <c r="P47" i="1"/>
  <c r="N47" i="1"/>
  <c r="L47" i="1"/>
  <c r="J47" i="1"/>
  <c r="AR46" i="1"/>
  <c r="I46" i="1"/>
  <c r="AO46" i="1" s="1"/>
  <c r="H46" i="1"/>
  <c r="AI46" i="1" s="1"/>
  <c r="AR45" i="1"/>
  <c r="I45" i="1"/>
  <c r="AK45" i="1" s="1"/>
  <c r="H45" i="1"/>
  <c r="AI45" i="1" s="1"/>
  <c r="AR44" i="1"/>
  <c r="AR43" i="1" s="1"/>
  <c r="I44" i="1"/>
  <c r="AQ44" i="1" s="1"/>
  <c r="H44" i="1"/>
  <c r="AC44" i="1" s="1"/>
  <c r="AP43" i="1"/>
  <c r="AN43" i="1"/>
  <c r="AL43" i="1"/>
  <c r="AJ43" i="1"/>
  <c r="AH43" i="1"/>
  <c r="AF43" i="1"/>
  <c r="AD43" i="1"/>
  <c r="AB43" i="1"/>
  <c r="Z43" i="1"/>
  <c r="Y43" i="1"/>
  <c r="X43" i="1"/>
  <c r="W43" i="1"/>
  <c r="V43" i="1"/>
  <c r="U43" i="1"/>
  <c r="T43" i="1"/>
  <c r="R43" i="1"/>
  <c r="P43" i="1"/>
  <c r="N43" i="1"/>
  <c r="L43" i="1"/>
  <c r="J43" i="1"/>
  <c r="AR42" i="1"/>
  <c r="Q42" i="1"/>
  <c r="M42" i="1"/>
  <c r="I42" i="1"/>
  <c r="AQ42" i="1" s="1"/>
  <c r="H42" i="1"/>
  <c r="AC42" i="1" s="1"/>
  <c r="AR41" i="1"/>
  <c r="AI41" i="1"/>
  <c r="AC41" i="1"/>
  <c r="I41" i="1"/>
  <c r="AK41" i="1" s="1"/>
  <c r="H41" i="1"/>
  <c r="S41" i="1" s="1"/>
  <c r="AR40" i="1"/>
  <c r="AC40" i="1"/>
  <c r="S40" i="1"/>
  <c r="I40" i="1"/>
  <c r="AQ40" i="1" s="1"/>
  <c r="H40" i="1"/>
  <c r="AI40" i="1" s="1"/>
  <c r="AR39" i="1"/>
  <c r="S39" i="1"/>
  <c r="M39" i="1"/>
  <c r="I39" i="1"/>
  <c r="AQ39" i="1" s="1"/>
  <c r="H39" i="1"/>
  <c r="AC39" i="1" s="1"/>
  <c r="AR38" i="1"/>
  <c r="I38" i="1"/>
  <c r="AM38" i="1" s="1"/>
  <c r="H38" i="1"/>
  <c r="O38" i="1" s="1"/>
  <c r="AR37" i="1"/>
  <c r="I37" i="1"/>
  <c r="AO37" i="1" s="1"/>
  <c r="H37" i="1"/>
  <c r="M37" i="1" s="1"/>
  <c r="AR36" i="1"/>
  <c r="I36" i="1"/>
  <c r="AK36" i="1" s="1"/>
  <c r="H36" i="1"/>
  <c r="S36" i="1" s="1"/>
  <c r="AP35" i="1"/>
  <c r="AN35" i="1"/>
  <c r="AL35" i="1"/>
  <c r="AJ35" i="1"/>
  <c r="AH35" i="1"/>
  <c r="AF35" i="1"/>
  <c r="AD35" i="1"/>
  <c r="AB35" i="1"/>
  <c r="Z35" i="1"/>
  <c r="Y35" i="1"/>
  <c r="X35" i="1"/>
  <c r="W35" i="1"/>
  <c r="V35" i="1"/>
  <c r="U35" i="1"/>
  <c r="T35" i="1"/>
  <c r="R35" i="1"/>
  <c r="P35" i="1"/>
  <c r="N35" i="1"/>
  <c r="L35" i="1"/>
  <c r="J35" i="1"/>
  <c r="AR34" i="1"/>
  <c r="AC34" i="1"/>
  <c r="M34" i="1"/>
  <c r="I34" i="1"/>
  <c r="H34" i="1"/>
  <c r="O34" i="1" s="1"/>
  <c r="AR33" i="1"/>
  <c r="AO33" i="1"/>
  <c r="I33" i="1"/>
  <c r="AM33" i="1" s="1"/>
  <c r="H33" i="1"/>
  <c r="AG33" i="1" s="1"/>
  <c r="AP32" i="1"/>
  <c r="AN32" i="1"/>
  <c r="AL32" i="1"/>
  <c r="AJ32" i="1"/>
  <c r="AH32" i="1"/>
  <c r="AF32" i="1"/>
  <c r="AD32" i="1"/>
  <c r="AB32" i="1"/>
  <c r="Z32" i="1"/>
  <c r="Y32" i="1"/>
  <c r="X32" i="1"/>
  <c r="W32" i="1"/>
  <c r="V32" i="1"/>
  <c r="U32" i="1"/>
  <c r="T32" i="1"/>
  <c r="R32" i="1"/>
  <c r="P32" i="1"/>
  <c r="N32" i="1"/>
  <c r="L32" i="1"/>
  <c r="J32" i="1"/>
  <c r="AR31" i="1"/>
  <c r="AI31" i="1"/>
  <c r="AG31" i="1"/>
  <c r="Q31" i="1"/>
  <c r="K31" i="1"/>
  <c r="I31" i="1"/>
  <c r="AO31" i="1" s="1"/>
  <c r="H31" i="1"/>
  <c r="S31" i="1" s="1"/>
  <c r="AR30" i="1"/>
  <c r="I30" i="1"/>
  <c r="AM30" i="1" s="1"/>
  <c r="H30" i="1"/>
  <c r="AC30" i="1" s="1"/>
  <c r="AR29" i="1"/>
  <c r="I29" i="1"/>
  <c r="AQ29" i="1" s="1"/>
  <c r="H29" i="1"/>
  <c r="AC29" i="1" s="1"/>
  <c r="AR28" i="1"/>
  <c r="I28" i="1"/>
  <c r="AO28" i="1" s="1"/>
  <c r="H28" i="1"/>
  <c r="S28" i="1" s="1"/>
  <c r="AR27" i="1"/>
  <c r="O27" i="1"/>
  <c r="I27" i="1"/>
  <c r="AM27" i="1" s="1"/>
  <c r="H27" i="1"/>
  <c r="AC27" i="1" s="1"/>
  <c r="AR26" i="1"/>
  <c r="M26" i="1"/>
  <c r="I26" i="1"/>
  <c r="AQ26" i="1" s="1"/>
  <c r="H26" i="1"/>
  <c r="AC26" i="1" s="1"/>
  <c r="AP25" i="1"/>
  <c r="AN25" i="1"/>
  <c r="AL25" i="1"/>
  <c r="AJ25" i="1"/>
  <c r="AH25" i="1"/>
  <c r="AF25" i="1"/>
  <c r="AD25" i="1"/>
  <c r="AB25" i="1"/>
  <c r="Z25" i="1"/>
  <c r="Y25" i="1"/>
  <c r="X25" i="1"/>
  <c r="W25" i="1"/>
  <c r="V25" i="1"/>
  <c r="U25" i="1"/>
  <c r="T25" i="1"/>
  <c r="R25" i="1"/>
  <c r="P25" i="1"/>
  <c r="N25" i="1"/>
  <c r="L25" i="1"/>
  <c r="J25" i="1"/>
  <c r="AR24" i="1"/>
  <c r="AK24" i="1"/>
  <c r="AC24" i="1"/>
  <c r="K24" i="1"/>
  <c r="I24" i="1"/>
  <c r="AM24" i="1" s="1"/>
  <c r="H24" i="1"/>
  <c r="Q24" i="1" s="1"/>
  <c r="AR23" i="1"/>
  <c r="AR22" i="1" s="1"/>
  <c r="AI23" i="1"/>
  <c r="AC23" i="1"/>
  <c r="AC22" i="1" s="1"/>
  <c r="K23" i="1"/>
  <c r="K22" i="1" s="1"/>
  <c r="I23" i="1"/>
  <c r="AQ23" i="1" s="1"/>
  <c r="H23" i="1"/>
  <c r="O23" i="1" s="1"/>
  <c r="AP22" i="1"/>
  <c r="AN22" i="1"/>
  <c r="AL22" i="1"/>
  <c r="AJ22" i="1"/>
  <c r="AH22" i="1"/>
  <c r="AF22" i="1"/>
  <c r="AD22" i="1"/>
  <c r="AB22" i="1"/>
  <c r="Z22" i="1"/>
  <c r="Y22" i="1"/>
  <c r="X22" i="1"/>
  <c r="W22" i="1"/>
  <c r="V22" i="1"/>
  <c r="U22" i="1"/>
  <c r="T22" i="1"/>
  <c r="R22" i="1"/>
  <c r="P22" i="1"/>
  <c r="N22" i="1"/>
  <c r="L22" i="1"/>
  <c r="J22" i="1"/>
  <c r="AR21" i="1"/>
  <c r="AR20" i="1" s="1"/>
  <c r="AO21" i="1"/>
  <c r="AO20" i="1" s="1"/>
  <c r="AB21" i="1"/>
  <c r="I21" i="1"/>
  <c r="AK21" i="1" s="1"/>
  <c r="AK20" i="1" s="1"/>
  <c r="H21" i="1"/>
  <c r="AA21" i="1" s="1"/>
  <c r="AA20" i="1" s="1"/>
  <c r="AP20" i="1"/>
  <c r="AN20" i="1"/>
  <c r="AL20" i="1"/>
  <c r="AJ20" i="1"/>
  <c r="AH20" i="1"/>
  <c r="AF20" i="1"/>
  <c r="AD20" i="1"/>
  <c r="AB20" i="1"/>
  <c r="Z20" i="1"/>
  <c r="Y20" i="1"/>
  <c r="X20" i="1"/>
  <c r="W20" i="1"/>
  <c r="V20" i="1"/>
  <c r="U20" i="1"/>
  <c r="T20" i="1"/>
  <c r="R20" i="1"/>
  <c r="P20" i="1"/>
  <c r="N20" i="1"/>
  <c r="L20" i="1"/>
  <c r="J20" i="1"/>
  <c r="AR19" i="1"/>
  <c r="I19" i="1"/>
  <c r="AM19" i="1" s="1"/>
  <c r="AM18" i="1" s="1"/>
  <c r="H19" i="1"/>
  <c r="AA19" i="1" s="1"/>
  <c r="AA18" i="1" s="1"/>
  <c r="AR18" i="1"/>
  <c r="AP18" i="1"/>
  <c r="AN18" i="1"/>
  <c r="AL18" i="1"/>
  <c r="AJ18" i="1"/>
  <c r="AH18" i="1"/>
  <c r="AF18" i="1"/>
  <c r="AD18" i="1"/>
  <c r="AB18" i="1"/>
  <c r="Z18" i="1"/>
  <c r="Y18" i="1"/>
  <c r="X18" i="1"/>
  <c r="W18" i="1"/>
  <c r="V18" i="1"/>
  <c r="U18" i="1"/>
  <c r="T18" i="1"/>
  <c r="R18" i="1"/>
  <c r="P18" i="1"/>
  <c r="N18" i="1"/>
  <c r="L18" i="1"/>
  <c r="J18" i="1"/>
  <c r="AR17" i="1"/>
  <c r="I17" i="1"/>
  <c r="AM17" i="1" s="1"/>
  <c r="H17" i="1"/>
  <c r="O17" i="1" s="1"/>
  <c r="AR16" i="1"/>
  <c r="I16" i="1"/>
  <c r="AQ16" i="1" s="1"/>
  <c r="H16" i="1"/>
  <c r="AA16" i="1" s="1"/>
  <c r="AP15" i="1"/>
  <c r="AN15" i="1"/>
  <c r="AL15" i="1"/>
  <c r="AJ15" i="1"/>
  <c r="AH15" i="1"/>
  <c r="AF15" i="1"/>
  <c r="AD15" i="1"/>
  <c r="AB15" i="1"/>
  <c r="Z15" i="1"/>
  <c r="Y15" i="1"/>
  <c r="X15" i="1"/>
  <c r="W15" i="1"/>
  <c r="V15" i="1"/>
  <c r="U15" i="1"/>
  <c r="T15" i="1"/>
  <c r="R15" i="1"/>
  <c r="P15" i="1"/>
  <c r="N15" i="1"/>
  <c r="L15" i="1"/>
  <c r="J15" i="1"/>
  <c r="AR14" i="1"/>
  <c r="AR13" i="1" s="1"/>
  <c r="AG14" i="1"/>
  <c r="AG13" i="1" s="1"/>
  <c r="I14" i="1"/>
  <c r="AM14" i="1" s="1"/>
  <c r="AM13" i="1" s="1"/>
  <c r="H14" i="1"/>
  <c r="O14" i="1" s="1"/>
  <c r="O13" i="1" s="1"/>
  <c r="AP13" i="1"/>
  <c r="AN13" i="1"/>
  <c r="AL13" i="1"/>
  <c r="AJ13" i="1"/>
  <c r="AH13" i="1"/>
  <c r="AF13" i="1"/>
  <c r="AD13" i="1"/>
  <c r="AB13" i="1"/>
  <c r="Z13" i="1"/>
  <c r="Y13" i="1"/>
  <c r="X13" i="1"/>
  <c r="W13" i="1"/>
  <c r="V13" i="1"/>
  <c r="U13" i="1"/>
  <c r="T13" i="1"/>
  <c r="R13" i="1"/>
  <c r="P13" i="1"/>
  <c r="N13" i="1"/>
  <c r="L13" i="1"/>
  <c r="J13" i="1"/>
  <c r="AR12" i="1"/>
  <c r="I12" i="1"/>
  <c r="AM12" i="1" s="1"/>
  <c r="H12" i="1"/>
  <c r="AG12" i="1" s="1"/>
  <c r="AR11" i="1"/>
  <c r="I11" i="1"/>
  <c r="AM11" i="1" s="1"/>
  <c r="H11" i="1"/>
  <c r="S11" i="1" s="1"/>
  <c r="AP10" i="1"/>
  <c r="AN10" i="1"/>
  <c r="AL10" i="1"/>
  <c r="AJ10" i="1"/>
  <c r="AH10" i="1"/>
  <c r="AF10" i="1"/>
  <c r="AF97" i="1" s="1"/>
  <c r="AD10" i="1"/>
  <c r="AB10" i="1"/>
  <c r="Z10" i="1"/>
  <c r="Y10" i="1"/>
  <c r="X10" i="1"/>
  <c r="W10" i="1"/>
  <c r="V10" i="1"/>
  <c r="U10" i="1"/>
  <c r="T10" i="1"/>
  <c r="R10" i="1"/>
  <c r="P10" i="1"/>
  <c r="N10" i="1"/>
  <c r="N97" i="1" s="1"/>
  <c r="L10" i="1"/>
  <c r="J10" i="1"/>
  <c r="AK22" i="3" l="1"/>
  <c r="AO22" i="3"/>
  <c r="AR97" i="3"/>
  <c r="AR100" i="3" s="1"/>
  <c r="AG25" i="3"/>
  <c r="AS24" i="3"/>
  <c r="AE59" i="3"/>
  <c r="AG80" i="3"/>
  <c r="AI94" i="3"/>
  <c r="AS73" i="3"/>
  <c r="AS67" i="3"/>
  <c r="AS61" i="3"/>
  <c r="AS82" i="3"/>
  <c r="AO94" i="3"/>
  <c r="AE43" i="3"/>
  <c r="AQ47" i="3"/>
  <c r="AE80" i="3"/>
  <c r="AO47" i="3"/>
  <c r="AS19" i="3"/>
  <c r="AS18" i="3" s="1"/>
  <c r="AS12" i="3"/>
  <c r="AK59" i="3"/>
  <c r="AG86" i="3"/>
  <c r="AK47" i="3"/>
  <c r="AM10" i="3"/>
  <c r="AE47" i="3"/>
  <c r="AA22" i="3"/>
  <c r="AM86" i="3"/>
  <c r="AG51" i="3"/>
  <c r="AQ59" i="3"/>
  <c r="AE51" i="3"/>
  <c r="AI47" i="3"/>
  <c r="AS50" i="3"/>
  <c r="AS76" i="3"/>
  <c r="AS70" i="3"/>
  <c r="AS64" i="3"/>
  <c r="AS34" i="3"/>
  <c r="Q97" i="3"/>
  <c r="Q100" i="3" s="1"/>
  <c r="AS33" i="3"/>
  <c r="AC59" i="3"/>
  <c r="AS28" i="3"/>
  <c r="AS23" i="3"/>
  <c r="AS17" i="3"/>
  <c r="AA89" i="3"/>
  <c r="AE25" i="3"/>
  <c r="AM15" i="3"/>
  <c r="M97" i="3"/>
  <c r="M100" i="3" s="1"/>
  <c r="S89" i="3"/>
  <c r="AS65" i="3"/>
  <c r="AM94" i="3"/>
  <c r="AS91" i="3"/>
  <c r="AS89" i="3" s="1"/>
  <c r="AG94" i="3"/>
  <c r="AS96" i="3"/>
  <c r="AS88" i="3"/>
  <c r="AS83" i="3"/>
  <c r="S43" i="3"/>
  <c r="AA77" i="3"/>
  <c r="AG77" i="3"/>
  <c r="AS27" i="3"/>
  <c r="AA80" i="3"/>
  <c r="AK86" i="3"/>
  <c r="AA15" i="3"/>
  <c r="AI22" i="3"/>
  <c r="AA25" i="3"/>
  <c r="AI15" i="3"/>
  <c r="AS16" i="3"/>
  <c r="AM89" i="3"/>
  <c r="AC25" i="3"/>
  <c r="AS85" i="3"/>
  <c r="AS31" i="3"/>
  <c r="AC80" i="3"/>
  <c r="S25" i="3"/>
  <c r="AI51" i="3"/>
  <c r="AS90" i="3"/>
  <c r="AE86" i="3"/>
  <c r="O97" i="3"/>
  <c r="O100" i="3" s="1"/>
  <c r="AS30" i="3"/>
  <c r="AS81" i="3"/>
  <c r="AS71" i="3"/>
  <c r="AA94" i="3"/>
  <c r="AS84" i="3"/>
  <c r="AS49" i="3"/>
  <c r="AS47" i="3" s="1"/>
  <c r="AQ94" i="3"/>
  <c r="AM51" i="3"/>
  <c r="AG59" i="3"/>
  <c r="S77" i="3"/>
  <c r="AS29" i="3"/>
  <c r="AG22" i="3"/>
  <c r="K97" i="3"/>
  <c r="K100" i="3" s="1"/>
  <c r="AM22" i="3"/>
  <c r="AA47" i="3"/>
  <c r="AK15" i="3"/>
  <c r="AA51" i="3"/>
  <c r="AK32" i="3"/>
  <c r="AQ15" i="3"/>
  <c r="AS42" i="3"/>
  <c r="AE32" i="3"/>
  <c r="AS63" i="3"/>
  <c r="AK35" i="3"/>
  <c r="AS78" i="3"/>
  <c r="AS74" i="3"/>
  <c r="AS68" i="3"/>
  <c r="AS62" i="3"/>
  <c r="AS93" i="3"/>
  <c r="AS92" i="3" s="1"/>
  <c r="AI80" i="3"/>
  <c r="AS40" i="3"/>
  <c r="AS55" i="3"/>
  <c r="AS53" i="3"/>
  <c r="AA35" i="3"/>
  <c r="AM35" i="3"/>
  <c r="AK51" i="3"/>
  <c r="S35" i="3"/>
  <c r="AO10" i="3"/>
  <c r="AA43" i="3"/>
  <c r="AG32" i="3"/>
  <c r="AS46" i="3"/>
  <c r="AC77" i="3"/>
  <c r="AS45" i="3"/>
  <c r="AG15" i="3"/>
  <c r="AG43" i="3"/>
  <c r="AS69" i="3"/>
  <c r="AS41" i="3"/>
  <c r="AS95" i="3"/>
  <c r="AS39" i="3"/>
  <c r="AS79" i="3"/>
  <c r="AO51" i="3"/>
  <c r="S47" i="3"/>
  <c r="S51" i="3"/>
  <c r="AO35" i="3"/>
  <c r="AA32" i="3"/>
  <c r="AO25" i="3"/>
  <c r="AA59" i="3"/>
  <c r="AK25" i="3"/>
  <c r="AK10" i="3"/>
  <c r="AS44" i="3"/>
  <c r="AM59" i="3"/>
  <c r="AS36" i="3"/>
  <c r="AI59" i="3"/>
  <c r="AS14" i="3"/>
  <c r="AS13" i="3" s="1"/>
  <c r="AS87" i="3"/>
  <c r="AS86" i="3" s="1"/>
  <c r="AE94" i="3"/>
  <c r="AS72" i="3"/>
  <c r="AS66" i="3"/>
  <c r="AC86" i="3"/>
  <c r="AS38" i="3"/>
  <c r="AC51" i="3"/>
  <c r="S59" i="3"/>
  <c r="S15" i="3"/>
  <c r="AS60" i="3"/>
  <c r="AE77" i="3"/>
  <c r="AO43" i="3"/>
  <c r="AS21" i="3"/>
  <c r="AS20" i="3" s="1"/>
  <c r="S10" i="3"/>
  <c r="AC43" i="3"/>
  <c r="AI43" i="3"/>
  <c r="AS26" i="3"/>
  <c r="AS75" i="3"/>
  <c r="AM77" i="3"/>
  <c r="AK80" i="3"/>
  <c r="AQ80" i="3"/>
  <c r="AS37" i="3"/>
  <c r="AS56" i="3"/>
  <c r="AS54" i="3"/>
  <c r="AS52" i="3"/>
  <c r="AK94" i="3"/>
  <c r="AS58" i="3"/>
  <c r="AS57" i="3" s="1"/>
  <c r="S22" i="3"/>
  <c r="AM25" i="3"/>
  <c r="AQ43" i="3"/>
  <c r="AS11" i="3"/>
  <c r="AS10" i="3" s="1"/>
  <c r="AR10" i="1"/>
  <c r="AR15" i="1"/>
  <c r="Q28" i="1"/>
  <c r="M29" i="1"/>
  <c r="M33" i="1"/>
  <c r="Q37" i="1"/>
  <c r="Q40" i="1"/>
  <c r="M41" i="1"/>
  <c r="K42" i="1"/>
  <c r="M50" i="1"/>
  <c r="AA55" i="1"/>
  <c r="J59" i="1"/>
  <c r="AA62" i="1"/>
  <c r="AR65" i="1"/>
  <c r="Q79" i="1"/>
  <c r="Q93" i="1"/>
  <c r="Q92" i="1" s="1"/>
  <c r="AG95" i="1"/>
  <c r="AG28" i="1"/>
  <c r="O33" i="1"/>
  <c r="O32" i="1" s="1"/>
  <c r="AI77" i="1"/>
  <c r="AI79" i="1"/>
  <c r="AI28" i="1"/>
  <c r="Q33" i="1"/>
  <c r="Q46" i="1"/>
  <c r="AM60" i="1"/>
  <c r="AE69" i="1"/>
  <c r="AA73" i="1"/>
  <c r="M78" i="1"/>
  <c r="K79" i="1"/>
  <c r="AM85" i="1"/>
  <c r="AR25" i="1"/>
  <c r="O30" i="1"/>
  <c r="AQ33" i="1"/>
  <c r="AQ32" i="1" s="1"/>
  <c r="S46" i="1"/>
  <c r="AO60" i="1"/>
  <c r="AI63" i="1"/>
  <c r="AE72" i="1"/>
  <c r="AE73" i="1"/>
  <c r="AA78" i="1"/>
  <c r="AA77" i="1" s="1"/>
  <c r="M79" i="1"/>
  <c r="AR86" i="1"/>
  <c r="K28" i="1"/>
  <c r="K33" i="1"/>
  <c r="AR32" i="1"/>
  <c r="AE46" i="1"/>
  <c r="AR47" i="1"/>
  <c r="K62" i="1"/>
  <c r="AG72" i="1"/>
  <c r="AG73" i="1"/>
  <c r="O79" i="1"/>
  <c r="AI81" i="1"/>
  <c r="AI80" i="1" s="1"/>
  <c r="M82" i="1"/>
  <c r="AK91" i="1"/>
  <c r="AI50" i="1"/>
  <c r="AE36" i="1"/>
  <c r="AK12" i="1"/>
  <c r="AK19" i="1"/>
  <c r="AK18" i="1" s="1"/>
  <c r="AG34" i="1"/>
  <c r="Y97" i="1"/>
  <c r="O11" i="1"/>
  <c r="O16" i="1"/>
  <c r="O15" i="1" s="1"/>
  <c r="AQ19" i="1"/>
  <c r="AQ18" i="1" s="1"/>
  <c r="AO26" i="1"/>
  <c r="AO27" i="1"/>
  <c r="M28" i="1"/>
  <c r="AK28" i="1"/>
  <c r="AO29" i="1"/>
  <c r="AO30" i="1"/>
  <c r="M31" i="1"/>
  <c r="AK31" i="1"/>
  <c r="AG32" i="1"/>
  <c r="AI33" i="1"/>
  <c r="AI34" i="1"/>
  <c r="K36" i="1"/>
  <c r="AI36" i="1"/>
  <c r="AC37" i="1"/>
  <c r="Q38" i="1"/>
  <c r="AR35" i="1"/>
  <c r="S42" i="1"/>
  <c r="AM50" i="1"/>
  <c r="AK61" i="1"/>
  <c r="AG69" i="1"/>
  <c r="AE70" i="1"/>
  <c r="K76" i="1"/>
  <c r="O78" i="1"/>
  <c r="AE79" i="1"/>
  <c r="AE81" i="1"/>
  <c r="O83" i="1"/>
  <c r="M85" i="1"/>
  <c r="K91" i="1"/>
  <c r="S93" i="1"/>
  <c r="S92" i="1" s="1"/>
  <c r="AR94" i="1"/>
  <c r="AG76" i="1"/>
  <c r="P97" i="1"/>
  <c r="AG36" i="1"/>
  <c r="AI39" i="1"/>
  <c r="AI76" i="1"/>
  <c r="T97" i="1"/>
  <c r="Z97" i="1"/>
  <c r="AL97" i="1"/>
  <c r="AQ11" i="1"/>
  <c r="AQ27" i="1"/>
  <c r="O28" i="1"/>
  <c r="AQ30" i="1"/>
  <c r="O31" i="1"/>
  <c r="AK33" i="1"/>
  <c r="K34" i="1"/>
  <c r="K32" i="1" s="1"/>
  <c r="M36" i="1"/>
  <c r="AO36" i="1"/>
  <c r="AG37" i="1"/>
  <c r="AC38" i="1"/>
  <c r="K39" i="1"/>
  <c r="AI42" i="1"/>
  <c r="Q48" i="1"/>
  <c r="M49" i="1"/>
  <c r="K50" i="1"/>
  <c r="AO50" i="1"/>
  <c r="AR51" i="1"/>
  <c r="K55" i="1"/>
  <c r="AK62" i="1"/>
  <c r="O75" i="1"/>
  <c r="O76" i="1"/>
  <c r="Q78" i="1"/>
  <c r="Q77" i="1" s="1"/>
  <c r="AG79" i="1"/>
  <c r="AG81" i="1"/>
  <c r="AG80" i="1" s="1"/>
  <c r="Q83" i="1"/>
  <c r="M84" i="1"/>
  <c r="O85" i="1"/>
  <c r="AK89" i="1"/>
  <c r="Q91" i="1"/>
  <c r="AI93" i="1"/>
  <c r="AI92" i="1" s="1"/>
  <c r="K95" i="1"/>
  <c r="O36" i="1"/>
  <c r="AQ37" i="1"/>
  <c r="AM42" i="1"/>
  <c r="S48" i="1"/>
  <c r="AA83" i="1"/>
  <c r="AI38" i="1"/>
  <c r="Q55" i="1"/>
  <c r="AM75" i="1"/>
  <c r="Q76" i="1"/>
  <c r="AA84" i="1"/>
  <c r="Q85" i="1"/>
  <c r="S91" i="1"/>
  <c r="Q95" i="1"/>
  <c r="AE28" i="1"/>
  <c r="AE31" i="1"/>
  <c r="M32" i="1"/>
  <c r="Q36" i="1"/>
  <c r="AQ38" i="1"/>
  <c r="Q39" i="1"/>
  <c r="AC48" i="1"/>
  <c r="AC47" i="1" s="1"/>
  <c r="AI49" i="1"/>
  <c r="Q50" i="1"/>
  <c r="S55" i="1"/>
  <c r="AO75" i="1"/>
  <c r="AA76" i="1"/>
  <c r="AA85" i="1"/>
  <c r="AR89" i="1"/>
  <c r="AG91" i="1"/>
  <c r="AG89" i="1" s="1"/>
  <c r="S95" i="1"/>
  <c r="AB97" i="1"/>
  <c r="AG11" i="1"/>
  <c r="AG10" i="1" s="1"/>
  <c r="V97" i="1"/>
  <c r="AP97" i="1"/>
  <c r="AK11" i="1"/>
  <c r="Q12" i="1"/>
  <c r="S14" i="1"/>
  <c r="S13" i="1" s="1"/>
  <c r="AQ17" i="1"/>
  <c r="AQ15" i="1" s="1"/>
  <c r="AQ24" i="1"/>
  <c r="AQ22" i="1" s="1"/>
  <c r="K26" i="1"/>
  <c r="AI26" i="1"/>
  <c r="M27" i="1"/>
  <c r="AK27" i="1"/>
  <c r="K29" i="1"/>
  <c r="AI29" i="1"/>
  <c r="M30" i="1"/>
  <c r="AK30" i="1"/>
  <c r="S34" i="1"/>
  <c r="Q34" i="1"/>
  <c r="Q32" i="1" s="1"/>
  <c r="AE34" i="1"/>
  <c r="AO38" i="1"/>
  <c r="AO39" i="1"/>
  <c r="AC46" i="1"/>
  <c r="M46" i="1"/>
  <c r="K46" i="1"/>
  <c r="AK50" i="1"/>
  <c r="AQ53" i="1"/>
  <c r="AQ51" i="1" s="1"/>
  <c r="AO53" i="1"/>
  <c r="AM53" i="1"/>
  <c r="AK54" i="1"/>
  <c r="Q58" i="1"/>
  <c r="Q57" i="1" s="1"/>
  <c r="AA58" i="1"/>
  <c r="AA57" i="1" s="1"/>
  <c r="S58" i="1"/>
  <c r="S57" i="1" s="1"/>
  <c r="Q61" i="1"/>
  <c r="K75" i="1"/>
  <c r="S78" i="1"/>
  <c r="S77" i="1" s="1"/>
  <c r="AE78" i="1"/>
  <c r="AE77" i="1" s="1"/>
  <c r="K78" i="1"/>
  <c r="K77" i="1" s="1"/>
  <c r="AC78" i="1"/>
  <c r="AG78" i="1"/>
  <c r="AG77" i="1" s="1"/>
  <c r="K87" i="1"/>
  <c r="AO87" i="1"/>
  <c r="Q88" i="1"/>
  <c r="AM93" i="1"/>
  <c r="AM92" i="1" s="1"/>
  <c r="AO93" i="1"/>
  <c r="AO92" i="1" s="1"/>
  <c r="AK93" i="1"/>
  <c r="AK92" i="1" s="1"/>
  <c r="AM34" i="1"/>
  <c r="AO34" i="1"/>
  <c r="AO32" i="1" s="1"/>
  <c r="AQ46" i="1"/>
  <c r="AM46" i="1"/>
  <c r="AK46" i="1"/>
  <c r="Q52" i="1"/>
  <c r="AA52" i="1"/>
  <c r="S52" i="1"/>
  <c r="S61" i="1"/>
  <c r="Q65" i="1"/>
  <c r="AI65" i="1"/>
  <c r="AA66" i="1"/>
  <c r="AG66" i="1"/>
  <c r="S82" i="1"/>
  <c r="Q82" i="1"/>
  <c r="Q80" i="1" s="1"/>
  <c r="AI82" i="1"/>
  <c r="O82" i="1"/>
  <c r="AE82" i="1"/>
  <c r="AR80" i="1"/>
  <c r="Q87" i="1"/>
  <c r="S90" i="1"/>
  <c r="S89" i="1" s="1"/>
  <c r="Q90" i="1"/>
  <c r="Q89" i="1" s="1"/>
  <c r="AI90" i="1"/>
  <c r="AQ12" i="1"/>
  <c r="AQ10" i="1" s="1"/>
  <c r="AK14" i="1"/>
  <c r="AK13" i="1" s="1"/>
  <c r="AA17" i="1"/>
  <c r="AA15" i="1" s="1"/>
  <c r="AG17" i="1"/>
  <c r="S23" i="1"/>
  <c r="Q23" i="1"/>
  <c r="Q22" i="1" s="1"/>
  <c r="AE23" i="1"/>
  <c r="S24" i="1"/>
  <c r="AI24" i="1"/>
  <c r="AI22" i="1" s="1"/>
  <c r="M24" i="1"/>
  <c r="AE24" i="1"/>
  <c r="Q26" i="1"/>
  <c r="Q27" i="1"/>
  <c r="Q29" i="1"/>
  <c r="Q30" i="1"/>
  <c r="S45" i="1"/>
  <c r="AC45" i="1"/>
  <c r="M45" i="1"/>
  <c r="AI54" i="1"/>
  <c r="S54" i="1"/>
  <c r="Q54" i="1"/>
  <c r="M77" i="1"/>
  <c r="AG82" i="1"/>
  <c r="S84" i="1"/>
  <c r="AE84" i="1"/>
  <c r="K84" i="1"/>
  <c r="AC84" i="1"/>
  <c r="AG84" i="1"/>
  <c r="AA87" i="1"/>
  <c r="AA86" i="1" s="1"/>
  <c r="S88" i="1"/>
  <c r="AE88" i="1"/>
  <c r="K88" i="1"/>
  <c r="AC88" i="1"/>
  <c r="AC86" i="1" s="1"/>
  <c r="AG88" i="1"/>
  <c r="AM10" i="1"/>
  <c r="AQ14" i="1"/>
  <c r="AQ13" i="1" s="1"/>
  <c r="AM16" i="1"/>
  <c r="AM15" i="1" s="1"/>
  <c r="AK16" i="1"/>
  <c r="AM23" i="1"/>
  <c r="AM22" i="1" s="1"/>
  <c r="AO23" i="1"/>
  <c r="AG23" i="1"/>
  <c r="AG24" i="1"/>
  <c r="AK34" i="1"/>
  <c r="S37" i="1"/>
  <c r="O37" i="1"/>
  <c r="AE37" i="1"/>
  <c r="S38" i="1"/>
  <c r="AG38" i="1"/>
  <c r="K38" i="1"/>
  <c r="AE38" i="1"/>
  <c r="AK42" i="1"/>
  <c r="AI52" i="1"/>
  <c r="S65" i="1"/>
  <c r="AE66" i="1"/>
  <c r="K82" i="1"/>
  <c r="AO82" i="1"/>
  <c r="AI84" i="1"/>
  <c r="AI88" i="1"/>
  <c r="K90" i="1"/>
  <c r="K89" i="1" s="1"/>
  <c r="S26" i="1"/>
  <c r="O26" i="1"/>
  <c r="AE26" i="1"/>
  <c r="S27" i="1"/>
  <c r="AG27" i="1"/>
  <c r="K27" i="1"/>
  <c r="AE27" i="1"/>
  <c r="S29" i="1"/>
  <c r="O29" i="1"/>
  <c r="AE29" i="1"/>
  <c r="S30" i="1"/>
  <c r="AG30" i="1"/>
  <c r="K30" i="1"/>
  <c r="AE30" i="1"/>
  <c r="AQ34" i="1"/>
  <c r="AM36" i="1"/>
  <c r="AQ36" i="1"/>
  <c r="AM37" i="1"/>
  <c r="AK37" i="1"/>
  <c r="AK39" i="1"/>
  <c r="AI44" i="1"/>
  <c r="AI43" i="1" s="1"/>
  <c r="S44" i="1"/>
  <c r="S43" i="1" s="1"/>
  <c r="Q44" i="1"/>
  <c r="AI61" i="1"/>
  <c r="K61" i="1"/>
  <c r="S87" i="1"/>
  <c r="S86" i="1" s="1"/>
  <c r="AI87" i="1"/>
  <c r="O87" i="1"/>
  <c r="AG87" i="1"/>
  <c r="M87" i="1"/>
  <c r="M86" i="1" s="1"/>
  <c r="AE87" i="1"/>
  <c r="AN97" i="1"/>
  <c r="O12" i="1"/>
  <c r="AG16" i="1"/>
  <c r="AG15" i="1" s="1"/>
  <c r="AK17" i="1"/>
  <c r="AQ21" i="1"/>
  <c r="AQ20" i="1" s="1"/>
  <c r="X97" i="1"/>
  <c r="M23" i="1"/>
  <c r="M22" i="1" s="1"/>
  <c r="AK23" i="1"/>
  <c r="AK22" i="1" s="1"/>
  <c r="O24" i="1"/>
  <c r="O22" i="1" s="1"/>
  <c r="AO24" i="1"/>
  <c r="AM26" i="1"/>
  <c r="AK26" i="1"/>
  <c r="AG26" i="1"/>
  <c r="AI27" i="1"/>
  <c r="AM28" i="1"/>
  <c r="AQ28" i="1"/>
  <c r="AM29" i="1"/>
  <c r="AK29" i="1"/>
  <c r="AG29" i="1"/>
  <c r="AI30" i="1"/>
  <c r="AM31" i="1"/>
  <c r="AQ31" i="1"/>
  <c r="S33" i="1"/>
  <c r="AE33" i="1"/>
  <c r="AC33" i="1"/>
  <c r="AC32" i="1" s="1"/>
  <c r="K37" i="1"/>
  <c r="AI37" i="1"/>
  <c r="M38" i="1"/>
  <c r="AK38" i="1"/>
  <c r="AM39" i="1"/>
  <c r="AO42" i="1"/>
  <c r="AA54" i="1"/>
  <c r="AA60" i="1"/>
  <c r="S60" i="1"/>
  <c r="S62" i="1"/>
  <c r="Q62" i="1"/>
  <c r="AQ64" i="1"/>
  <c r="AK64" i="1"/>
  <c r="AG67" i="1"/>
  <c r="AE67" i="1"/>
  <c r="AA82" i="1"/>
  <c r="S83" i="1"/>
  <c r="AG83" i="1"/>
  <c r="M83" i="1"/>
  <c r="M80" i="1" s="1"/>
  <c r="AE83" i="1"/>
  <c r="K83" i="1"/>
  <c r="AI83" i="1"/>
  <c r="O84" i="1"/>
  <c r="O80" i="1" s="1"/>
  <c r="S85" i="1"/>
  <c r="AE85" i="1"/>
  <c r="K85" i="1"/>
  <c r="AC85" i="1"/>
  <c r="AG85" i="1"/>
  <c r="O88" i="1"/>
  <c r="AC90" i="1"/>
  <c r="AO91" i="1"/>
  <c r="AM61" i="1"/>
  <c r="AR75" i="1"/>
  <c r="AA79" i="1"/>
  <c r="AA81" i="1"/>
  <c r="K93" i="1"/>
  <c r="K92" i="1" s="1"/>
  <c r="AI95" i="1"/>
  <c r="O96" i="1"/>
  <c r="O94" i="1" s="1"/>
  <c r="AC28" i="1"/>
  <c r="AC31" i="1"/>
  <c r="AM32" i="1"/>
  <c r="AC36" i="1"/>
  <c r="AE39" i="1"/>
  <c r="AE42" i="1"/>
  <c r="AE50" i="1"/>
  <c r="AO61" i="1"/>
  <c r="AC76" i="1"/>
  <c r="AC79" i="1"/>
  <c r="AC81" i="1"/>
  <c r="O89" i="1"/>
  <c r="AI91" i="1"/>
  <c r="AI89" i="1" s="1"/>
  <c r="O93" i="1"/>
  <c r="O92" i="1" s="1"/>
  <c r="AM94" i="1"/>
  <c r="AK95" i="1"/>
  <c r="AK94" i="1" s="1"/>
  <c r="Q96" i="1"/>
  <c r="AK96" i="1"/>
  <c r="AO96" i="1"/>
  <c r="AO94" i="1" s="1"/>
  <c r="J97" i="1"/>
  <c r="AH97" i="1"/>
  <c r="Q11" i="1"/>
  <c r="S12" i="1"/>
  <c r="S10" i="1" s="1"/>
  <c r="U97" i="1"/>
  <c r="S47" i="1"/>
  <c r="AO77" i="1"/>
  <c r="AA12" i="1"/>
  <c r="AE12" i="1"/>
  <c r="M12" i="1"/>
  <c r="AC12" i="1"/>
  <c r="K12" i="1"/>
  <c r="AI12" i="1"/>
  <c r="AA11" i="1"/>
  <c r="AE11" i="1"/>
  <c r="M11" i="1"/>
  <c r="AC11" i="1"/>
  <c r="K11" i="1"/>
  <c r="AI11" i="1"/>
  <c r="AI10" i="1" s="1"/>
  <c r="S32" i="1"/>
  <c r="AA14" i="1"/>
  <c r="AA13" i="1" s="1"/>
  <c r="AI14" i="1"/>
  <c r="AI13" i="1" s="1"/>
  <c r="Q14" i="1"/>
  <c r="Q13" i="1" s="1"/>
  <c r="AE14" i="1"/>
  <c r="AE13" i="1" s="1"/>
  <c r="M14" i="1"/>
  <c r="M13" i="1" s="1"/>
  <c r="AC14" i="1"/>
  <c r="AC13" i="1" s="1"/>
  <c r="K14" i="1"/>
  <c r="AI21" i="1"/>
  <c r="AI20" i="1" s="1"/>
  <c r="L97" i="1"/>
  <c r="R97" i="1"/>
  <c r="AD97" i="1"/>
  <c r="AJ97" i="1"/>
  <c r="AO11" i="1"/>
  <c r="AO12" i="1"/>
  <c r="AO14" i="1"/>
  <c r="AO13" i="1" s="1"/>
  <c r="K16" i="1"/>
  <c r="AC16" i="1"/>
  <c r="AO16" i="1"/>
  <c r="K17" i="1"/>
  <c r="AC17" i="1"/>
  <c r="AO17" i="1"/>
  <c r="K19" i="1"/>
  <c r="AC19" i="1"/>
  <c r="AC18" i="1" s="1"/>
  <c r="AO19" i="1"/>
  <c r="AO18" i="1" s="1"/>
  <c r="K21" i="1"/>
  <c r="AM21" i="1"/>
  <c r="AM20" i="1" s="1"/>
  <c r="AA23" i="1"/>
  <c r="AA24" i="1"/>
  <c r="AA26" i="1"/>
  <c r="AA27" i="1"/>
  <c r="AA28" i="1"/>
  <c r="AA29" i="1"/>
  <c r="AA30" i="1"/>
  <c r="AA31" i="1"/>
  <c r="AA33" i="1"/>
  <c r="AA34" i="1"/>
  <c r="AC35" i="1"/>
  <c r="AA36" i="1"/>
  <c r="AA37" i="1"/>
  <c r="AA38" i="1"/>
  <c r="M40" i="1"/>
  <c r="AM41" i="1"/>
  <c r="M44" i="1"/>
  <c r="AM45" i="1"/>
  <c r="M48" i="1"/>
  <c r="AM49" i="1"/>
  <c r="AM52" i="1"/>
  <c r="K53" i="1"/>
  <c r="AK53" i="1"/>
  <c r="AE55" i="1"/>
  <c r="M55" i="1"/>
  <c r="AG55" i="1"/>
  <c r="O55" i="1"/>
  <c r="AC55" i="1"/>
  <c r="AM58" i="1"/>
  <c r="AM57" i="1" s="1"/>
  <c r="K60" i="1"/>
  <c r="AK60" i="1"/>
  <c r="AE62" i="1"/>
  <c r="M62" i="1"/>
  <c r="AG62" i="1"/>
  <c r="O62" i="1"/>
  <c r="AC62" i="1"/>
  <c r="S64" i="1"/>
  <c r="AO64" i="1"/>
  <c r="AM65" i="1"/>
  <c r="AO67" i="1"/>
  <c r="AM67" i="1"/>
  <c r="AQ67" i="1"/>
  <c r="AO70" i="1"/>
  <c r="AM70" i="1"/>
  <c r="AQ70" i="1"/>
  <c r="AO73" i="1"/>
  <c r="AM73" i="1"/>
  <c r="AQ73" i="1"/>
  <c r="AQ78" i="1"/>
  <c r="AK78" i="1"/>
  <c r="AM78" i="1"/>
  <c r="K80" i="1"/>
  <c r="M16" i="1"/>
  <c r="M15" i="1" s="1"/>
  <c r="AE16" i="1"/>
  <c r="M17" i="1"/>
  <c r="AE17" i="1"/>
  <c r="M19" i="1"/>
  <c r="M18" i="1" s="1"/>
  <c r="AE19" i="1"/>
  <c r="AE18" i="1" s="1"/>
  <c r="M21" i="1"/>
  <c r="M20" i="1" s="1"/>
  <c r="AC21" i="1"/>
  <c r="AC20" i="1" s="1"/>
  <c r="AK40" i="1"/>
  <c r="AG41" i="1"/>
  <c r="O41" i="1"/>
  <c r="AA41" i="1"/>
  <c r="AO41" i="1"/>
  <c r="AK44" i="1"/>
  <c r="AG45" i="1"/>
  <c r="O45" i="1"/>
  <c r="AA45" i="1"/>
  <c r="AO45" i="1"/>
  <c r="AK48" i="1"/>
  <c r="AK47" i="1" s="1"/>
  <c r="AG49" i="1"/>
  <c r="O49" i="1"/>
  <c r="AA49" i="1"/>
  <c r="AO49" i="1"/>
  <c r="AO52" i="1"/>
  <c r="Q53" i="1"/>
  <c r="AE56" i="1"/>
  <c r="M56" i="1"/>
  <c r="AG56" i="1"/>
  <c r="O56" i="1"/>
  <c r="AC56" i="1"/>
  <c r="AO58" i="1"/>
  <c r="AO57" i="1" s="1"/>
  <c r="Q60" i="1"/>
  <c r="AE63" i="1"/>
  <c r="M63" i="1"/>
  <c r="AG63" i="1"/>
  <c r="O63" i="1"/>
  <c r="AC63" i="1"/>
  <c r="AO65" i="1"/>
  <c r="AI68" i="1"/>
  <c r="Q68" i="1"/>
  <c r="AC68" i="1"/>
  <c r="K68" i="1"/>
  <c r="O68" i="1"/>
  <c r="S68" i="1"/>
  <c r="AI71" i="1"/>
  <c r="Q71" i="1"/>
  <c r="AC71" i="1"/>
  <c r="K71" i="1"/>
  <c r="O71" i="1"/>
  <c r="S71" i="1"/>
  <c r="AG74" i="1"/>
  <c r="O74" i="1"/>
  <c r="AA74" i="1"/>
  <c r="AI74" i="1"/>
  <c r="K74" i="1"/>
  <c r="M74" i="1"/>
  <c r="AE74" i="1"/>
  <c r="AQ79" i="1"/>
  <c r="AK79" i="1"/>
  <c r="AQ88" i="1"/>
  <c r="AK88" i="1"/>
  <c r="AM88" i="1"/>
  <c r="O19" i="1"/>
  <c r="O18" i="1" s="1"/>
  <c r="AG19" i="1"/>
  <c r="AG18" i="1" s="1"/>
  <c r="O21" i="1"/>
  <c r="O20" i="1" s="1"/>
  <c r="AE21" i="1"/>
  <c r="AE20" i="1" s="1"/>
  <c r="AM40" i="1"/>
  <c r="AQ41" i="1"/>
  <c r="AM44" i="1"/>
  <c r="AQ45" i="1"/>
  <c r="AQ43" i="1" s="1"/>
  <c r="AM48" i="1"/>
  <c r="AQ49" i="1"/>
  <c r="AQ47" i="1" s="1"/>
  <c r="S53" i="1"/>
  <c r="AI56" i="1"/>
  <c r="AE64" i="1"/>
  <c r="M64" i="1"/>
  <c r="AG64" i="1"/>
  <c r="O64" i="1"/>
  <c r="AC64" i="1"/>
  <c r="AO68" i="1"/>
  <c r="AM68" i="1"/>
  <c r="AQ68" i="1"/>
  <c r="AO71" i="1"/>
  <c r="AM71" i="1"/>
  <c r="AQ71" i="1"/>
  <c r="AM74" i="1"/>
  <c r="AK74" i="1"/>
  <c r="AO74" i="1"/>
  <c r="AM84" i="1"/>
  <c r="Q16" i="1"/>
  <c r="AI16" i="1"/>
  <c r="Q17" i="1"/>
  <c r="AI17" i="1"/>
  <c r="Q19" i="1"/>
  <c r="Q18" i="1" s="1"/>
  <c r="AI19" i="1"/>
  <c r="AI18" i="1" s="1"/>
  <c r="Q21" i="1"/>
  <c r="Q20" i="1" s="1"/>
  <c r="AG21" i="1"/>
  <c r="AG20" i="1" s="1"/>
  <c r="AG40" i="1"/>
  <c r="O40" i="1"/>
  <c r="AA40" i="1"/>
  <c r="AO40" i="1"/>
  <c r="K41" i="1"/>
  <c r="AE41" i="1"/>
  <c r="AG44" i="1"/>
  <c r="O44" i="1"/>
  <c r="AA44" i="1"/>
  <c r="AO44" i="1"/>
  <c r="K45" i="1"/>
  <c r="AE45" i="1"/>
  <c r="AG48" i="1"/>
  <c r="O48" i="1"/>
  <c r="AA48" i="1"/>
  <c r="AO48" i="1"/>
  <c r="K49" i="1"/>
  <c r="AE49" i="1"/>
  <c r="AE52" i="1"/>
  <c r="M52" i="1"/>
  <c r="AG52" i="1"/>
  <c r="O52" i="1"/>
  <c r="AC52" i="1"/>
  <c r="AM55" i="1"/>
  <c r="K56" i="1"/>
  <c r="AK56" i="1"/>
  <c r="AE58" i="1"/>
  <c r="AE57" i="1" s="1"/>
  <c r="M58" i="1"/>
  <c r="M57" i="1" s="1"/>
  <c r="AG58" i="1"/>
  <c r="AG57" i="1" s="1"/>
  <c r="O58" i="1"/>
  <c r="O57" i="1" s="1"/>
  <c r="AC58" i="1"/>
  <c r="AC57" i="1" s="1"/>
  <c r="AM62" i="1"/>
  <c r="K63" i="1"/>
  <c r="AK63" i="1"/>
  <c r="AI64" i="1"/>
  <c r="AE65" i="1"/>
  <c r="M65" i="1"/>
  <c r="AG65" i="1"/>
  <c r="O65" i="1"/>
  <c r="AC65" i="1"/>
  <c r="AI66" i="1"/>
  <c r="Q66" i="1"/>
  <c r="AC66" i="1"/>
  <c r="K66" i="1"/>
  <c r="O66" i="1"/>
  <c r="S66" i="1"/>
  <c r="M68" i="1"/>
  <c r="AI69" i="1"/>
  <c r="Q69" i="1"/>
  <c r="AC69" i="1"/>
  <c r="K69" i="1"/>
  <c r="O69" i="1"/>
  <c r="S69" i="1"/>
  <c r="M71" i="1"/>
  <c r="AI72" i="1"/>
  <c r="Q72" i="1"/>
  <c r="AC72" i="1"/>
  <c r="K72" i="1"/>
  <c r="O72" i="1"/>
  <c r="S72" i="1"/>
  <c r="AQ74" i="1"/>
  <c r="AQ83" i="1"/>
  <c r="AK83" i="1"/>
  <c r="AM83" i="1"/>
  <c r="AM86" i="1"/>
  <c r="S16" i="1"/>
  <c r="S19" i="1"/>
  <c r="S18" i="1" s="1"/>
  <c r="AE53" i="1"/>
  <c r="M53" i="1"/>
  <c r="AG53" i="1"/>
  <c r="O53" i="1"/>
  <c r="AC53" i="1"/>
  <c r="AO55" i="1"/>
  <c r="Q56" i="1"/>
  <c r="AM56" i="1"/>
  <c r="AE60" i="1"/>
  <c r="M60" i="1"/>
  <c r="AG60" i="1"/>
  <c r="O60" i="1"/>
  <c r="AC60" i="1"/>
  <c r="AO62" i="1"/>
  <c r="Q63" i="1"/>
  <c r="AM63" i="1"/>
  <c r="K64" i="1"/>
  <c r="AO66" i="1"/>
  <c r="AM66" i="1"/>
  <c r="AQ66" i="1"/>
  <c r="AA68" i="1"/>
  <c r="AO69" i="1"/>
  <c r="AM69" i="1"/>
  <c r="AQ69" i="1"/>
  <c r="AA71" i="1"/>
  <c r="AO72" i="1"/>
  <c r="AM72" i="1"/>
  <c r="AQ72" i="1"/>
  <c r="Q74" i="1"/>
  <c r="AQ76" i="1"/>
  <c r="AK76" i="1"/>
  <c r="AM76" i="1"/>
  <c r="AO80" i="1"/>
  <c r="AQ84" i="1"/>
  <c r="AK84" i="1"/>
  <c r="S17" i="1"/>
  <c r="S21" i="1"/>
  <c r="S20" i="1" s="1"/>
  <c r="W97" i="1"/>
  <c r="AG39" i="1"/>
  <c r="O39" i="1"/>
  <c r="AA39" i="1"/>
  <c r="K40" i="1"/>
  <c r="AE40" i="1"/>
  <c r="Q41" i="1"/>
  <c r="AG42" i="1"/>
  <c r="O42" i="1"/>
  <c r="AA42" i="1"/>
  <c r="K44" i="1"/>
  <c r="AE44" i="1"/>
  <c r="Q45" i="1"/>
  <c r="Q43" i="1" s="1"/>
  <c r="AG46" i="1"/>
  <c r="O46" i="1"/>
  <c r="AA46" i="1"/>
  <c r="K48" i="1"/>
  <c r="AE48" i="1"/>
  <c r="Q49" i="1"/>
  <c r="Q47" i="1" s="1"/>
  <c r="AG50" i="1"/>
  <c r="O50" i="1"/>
  <c r="AA50" i="1"/>
  <c r="K52" i="1"/>
  <c r="AK52" i="1"/>
  <c r="AI53" i="1"/>
  <c r="AI51" i="1" s="1"/>
  <c r="AE54" i="1"/>
  <c r="M54" i="1"/>
  <c r="AG54" i="1"/>
  <c r="O54" i="1"/>
  <c r="AC54" i="1"/>
  <c r="S56" i="1"/>
  <c r="S51" i="1" s="1"/>
  <c r="AO56" i="1"/>
  <c r="K58" i="1"/>
  <c r="AK58" i="1"/>
  <c r="AK57" i="1" s="1"/>
  <c r="AI60" i="1"/>
  <c r="AE61" i="1"/>
  <c r="M61" i="1"/>
  <c r="AS61" i="1" s="1"/>
  <c r="AG61" i="1"/>
  <c r="O61" i="1"/>
  <c r="AC61" i="1"/>
  <c r="S63" i="1"/>
  <c r="AO63" i="1"/>
  <c r="Q64" i="1"/>
  <c r="AM64" i="1"/>
  <c r="K65" i="1"/>
  <c r="AK65" i="1"/>
  <c r="M66" i="1"/>
  <c r="AI67" i="1"/>
  <c r="Q67" i="1"/>
  <c r="AC67" i="1"/>
  <c r="K67" i="1"/>
  <c r="O67" i="1"/>
  <c r="S67" i="1"/>
  <c r="AE68" i="1"/>
  <c r="M69" i="1"/>
  <c r="AI70" i="1"/>
  <c r="Q70" i="1"/>
  <c r="AC70" i="1"/>
  <c r="K70" i="1"/>
  <c r="O70" i="1"/>
  <c r="S70" i="1"/>
  <c r="S59" i="1" s="1"/>
  <c r="AE71" i="1"/>
  <c r="M72" i="1"/>
  <c r="AI73" i="1"/>
  <c r="Q73" i="1"/>
  <c r="AC73" i="1"/>
  <c r="K73" i="1"/>
  <c r="O73" i="1"/>
  <c r="S73" i="1"/>
  <c r="S74" i="1"/>
  <c r="AI75" i="1"/>
  <c r="Q75" i="1"/>
  <c r="AE75" i="1"/>
  <c r="M75" i="1"/>
  <c r="S75" i="1"/>
  <c r="AG75" i="1"/>
  <c r="AC75" i="1"/>
  <c r="AR77" i="1"/>
  <c r="AM79" i="1"/>
  <c r="AQ81" i="1"/>
  <c r="AK81" i="1"/>
  <c r="AO88" i="1"/>
  <c r="AQ82" i="1"/>
  <c r="AK82" i="1"/>
  <c r="AS82" i="1" s="1"/>
  <c r="AQ85" i="1"/>
  <c r="AK85" i="1"/>
  <c r="AQ87" i="1"/>
  <c r="AK87" i="1"/>
  <c r="AQ90" i="1"/>
  <c r="AM90" i="1"/>
  <c r="AM89" i="1" s="1"/>
  <c r="AO90" i="1"/>
  <c r="AO89" i="1" s="1"/>
  <c r="AA96" i="1"/>
  <c r="AE96" i="1"/>
  <c r="M96" i="1"/>
  <c r="AG96" i="1"/>
  <c r="AG94" i="1" s="1"/>
  <c r="S96" i="1"/>
  <c r="S94" i="1" s="1"/>
  <c r="AI96" i="1"/>
  <c r="K96" i="1"/>
  <c r="K94" i="1" s="1"/>
  <c r="AK75" i="1"/>
  <c r="S76" i="1"/>
  <c r="AE90" i="1"/>
  <c r="M90" i="1"/>
  <c r="AA90" i="1"/>
  <c r="AA93" i="1"/>
  <c r="AA92" i="1" s="1"/>
  <c r="AE93" i="1"/>
  <c r="AE92" i="1" s="1"/>
  <c r="M93" i="1"/>
  <c r="M92" i="1" s="1"/>
  <c r="AC93" i="1"/>
  <c r="AC92" i="1" s="1"/>
  <c r="M76" i="1"/>
  <c r="AA91" i="1"/>
  <c r="AE91" i="1"/>
  <c r="M91" i="1"/>
  <c r="AC91" i="1"/>
  <c r="AC89" i="1" s="1"/>
  <c r="AA95" i="1"/>
  <c r="AE95" i="1"/>
  <c r="M95" i="1"/>
  <c r="AC95" i="1"/>
  <c r="AC94" i="1" s="1"/>
  <c r="AQ91" i="1"/>
  <c r="AQ93" i="1"/>
  <c r="AQ92" i="1" s="1"/>
  <c r="AQ95" i="1"/>
  <c r="AQ96" i="1"/>
  <c r="AS32" i="3" l="1"/>
  <c r="AS80" i="3"/>
  <c r="AS15" i="3"/>
  <c r="AS22" i="3"/>
  <c r="AQ97" i="3"/>
  <c r="AQ100" i="3" s="1"/>
  <c r="AE97" i="3"/>
  <c r="AE100" i="3" s="1"/>
  <c r="AM97" i="3"/>
  <c r="AM100" i="3" s="1"/>
  <c r="AS35" i="3"/>
  <c r="AG97" i="3"/>
  <c r="AG100" i="3" s="1"/>
  <c r="AC97" i="3"/>
  <c r="AC100" i="3" s="1"/>
  <c r="AS25" i="3"/>
  <c r="AI97" i="3"/>
  <c r="AI100" i="3" s="1"/>
  <c r="S97" i="3"/>
  <c r="S100" i="3" s="1"/>
  <c r="AS94" i="3"/>
  <c r="AS51" i="3"/>
  <c r="AS59" i="3"/>
  <c r="AS43" i="3"/>
  <c r="AA97" i="3"/>
  <c r="AA100" i="3" s="1"/>
  <c r="AK97" i="3"/>
  <c r="AK100" i="3" s="1"/>
  <c r="AO97" i="3"/>
  <c r="AO100" i="3" s="1"/>
  <c r="AS77" i="3"/>
  <c r="AK86" i="1"/>
  <c r="M47" i="1"/>
  <c r="AR59" i="1"/>
  <c r="AK32" i="1"/>
  <c r="Q86" i="1"/>
  <c r="O77" i="1"/>
  <c r="AQ35" i="1"/>
  <c r="AK43" i="1"/>
  <c r="AE15" i="1"/>
  <c r="AS36" i="1"/>
  <c r="Q94" i="1"/>
  <c r="AG86" i="1"/>
  <c r="AE22" i="1"/>
  <c r="AI25" i="1"/>
  <c r="AK10" i="1"/>
  <c r="O10" i="1"/>
  <c r="AI47" i="1"/>
  <c r="AA80" i="1"/>
  <c r="O25" i="1"/>
  <c r="AI35" i="1"/>
  <c r="AO25" i="1"/>
  <c r="O86" i="1"/>
  <c r="S80" i="1"/>
  <c r="AR97" i="1"/>
  <c r="AO59" i="1"/>
  <c r="AM47" i="1"/>
  <c r="M43" i="1"/>
  <c r="AS29" i="1"/>
  <c r="AI86" i="1"/>
  <c r="AG22" i="1"/>
  <c r="AS88" i="1"/>
  <c r="AA51" i="1"/>
  <c r="K86" i="1"/>
  <c r="M25" i="1"/>
  <c r="AE80" i="1"/>
  <c r="S15" i="1"/>
  <c r="AM43" i="1"/>
  <c r="AC80" i="1"/>
  <c r="AC25" i="1"/>
  <c r="AE32" i="1"/>
  <c r="AE86" i="1"/>
  <c r="AS30" i="1"/>
  <c r="S25" i="1"/>
  <c r="S35" i="1"/>
  <c r="S22" i="1"/>
  <c r="AE89" i="1"/>
  <c r="AM25" i="1"/>
  <c r="AM35" i="1"/>
  <c r="K35" i="1"/>
  <c r="AS76" i="1"/>
  <c r="AM80" i="1"/>
  <c r="AS31" i="1"/>
  <c r="AQ25" i="1"/>
  <c r="AI32" i="1"/>
  <c r="Q51" i="1"/>
  <c r="AO86" i="1"/>
  <c r="AS84" i="1"/>
  <c r="AS38" i="1"/>
  <c r="Q15" i="1"/>
  <c r="AS78" i="1"/>
  <c r="AS28" i="1"/>
  <c r="AO10" i="1"/>
  <c r="AI94" i="1"/>
  <c r="AS85" i="1"/>
  <c r="AS67" i="1"/>
  <c r="AS65" i="1"/>
  <c r="AS54" i="1"/>
  <c r="AS50" i="1"/>
  <c r="AS46" i="1"/>
  <c r="AS39" i="1"/>
  <c r="AS34" i="1"/>
  <c r="AS27" i="1"/>
  <c r="AO15" i="1"/>
  <c r="AS24" i="1"/>
  <c r="AC77" i="1"/>
  <c r="AG25" i="1"/>
  <c r="AS91" i="1"/>
  <c r="AQ80" i="1"/>
  <c r="AS75" i="1"/>
  <c r="AS83" i="1"/>
  <c r="AS63" i="1"/>
  <c r="AS55" i="1"/>
  <c r="AS26" i="1"/>
  <c r="AK25" i="1"/>
  <c r="AE25" i="1"/>
  <c r="AM59" i="1"/>
  <c r="AQ59" i="1"/>
  <c r="AS79" i="1"/>
  <c r="AS77" i="1" s="1"/>
  <c r="AS62" i="1"/>
  <c r="AO22" i="1"/>
  <c r="AQ89" i="1"/>
  <c r="AA59" i="1"/>
  <c r="Q25" i="1"/>
  <c r="AC43" i="1"/>
  <c r="AQ86" i="1"/>
  <c r="AS17" i="1"/>
  <c r="Q10" i="1"/>
  <c r="AK15" i="1"/>
  <c r="K25" i="1"/>
  <c r="AT97" i="1"/>
  <c r="AS73" i="1"/>
  <c r="AG59" i="1"/>
  <c r="M94" i="1"/>
  <c r="M59" i="1"/>
  <c r="AS87" i="1"/>
  <c r="AS86" i="1" s="1"/>
  <c r="AA32" i="1"/>
  <c r="K13" i="1"/>
  <c r="AS14" i="1"/>
  <c r="AS13" i="1" s="1"/>
  <c r="M10" i="1"/>
  <c r="AA89" i="1"/>
  <c r="AI59" i="1"/>
  <c r="AK51" i="1"/>
  <c r="AE43" i="1"/>
  <c r="AE35" i="1"/>
  <c r="AE59" i="1"/>
  <c r="AS49" i="1"/>
  <c r="AS45" i="1"/>
  <c r="AS93" i="1"/>
  <c r="AS92" i="1" s="1"/>
  <c r="Q59" i="1"/>
  <c r="AK35" i="1"/>
  <c r="AS53" i="1"/>
  <c r="K18" i="1"/>
  <c r="AS19" i="1"/>
  <c r="AS18" i="1" s="1"/>
  <c r="AA94" i="1"/>
  <c r="M89" i="1"/>
  <c r="K51" i="1"/>
  <c r="AS52" i="1"/>
  <c r="K47" i="1"/>
  <c r="AS48" i="1"/>
  <c r="K43" i="1"/>
  <c r="AS44" i="1"/>
  <c r="AS40" i="1"/>
  <c r="AS72" i="1"/>
  <c r="O51" i="1"/>
  <c r="AO47" i="1"/>
  <c r="AO43" i="1"/>
  <c r="AI15" i="1"/>
  <c r="AS74" i="1"/>
  <c r="AM77" i="1"/>
  <c r="AM51" i="1"/>
  <c r="M35" i="1"/>
  <c r="AA22" i="1"/>
  <c r="AS23" i="1"/>
  <c r="AS22" i="1" s="1"/>
  <c r="AA10" i="1"/>
  <c r="AK80" i="1"/>
  <c r="AC59" i="1"/>
  <c r="AS69" i="1"/>
  <c r="AG51" i="1"/>
  <c r="AA47" i="1"/>
  <c r="AA43" i="1"/>
  <c r="AS90" i="1"/>
  <c r="AS71" i="1"/>
  <c r="AS68" i="1"/>
  <c r="AO51" i="1"/>
  <c r="AK77" i="1"/>
  <c r="Q35" i="1"/>
  <c r="AS12" i="1"/>
  <c r="AS58" i="1"/>
  <c r="AS57" i="1" s="1"/>
  <c r="K57" i="1"/>
  <c r="O35" i="1"/>
  <c r="O59" i="1"/>
  <c r="AS66" i="1"/>
  <c r="M51" i="1"/>
  <c r="O47" i="1"/>
  <c r="O43" i="1"/>
  <c r="AS95" i="1"/>
  <c r="AQ77" i="1"/>
  <c r="AK59" i="1"/>
  <c r="K20" i="1"/>
  <c r="AS21" i="1"/>
  <c r="AS20" i="1" s="1"/>
  <c r="K10" i="1"/>
  <c r="AS11" i="1"/>
  <c r="AG35" i="1"/>
  <c r="AS56" i="1"/>
  <c r="AE51" i="1"/>
  <c r="AG47" i="1"/>
  <c r="K59" i="1"/>
  <c r="AS60" i="1"/>
  <c r="AA35" i="1"/>
  <c r="AC10" i="1"/>
  <c r="AS81" i="1"/>
  <c r="AA25" i="1"/>
  <c r="AQ94" i="1"/>
  <c r="AS64" i="1"/>
  <c r="AG43" i="1"/>
  <c r="AS96" i="1"/>
  <c r="AS42" i="1"/>
  <c r="AO35" i="1"/>
  <c r="AC15" i="1"/>
  <c r="AE94" i="1"/>
  <c r="AS70" i="1"/>
  <c r="AE47" i="1"/>
  <c r="AC51" i="1"/>
  <c r="AS41" i="1"/>
  <c r="K15" i="1"/>
  <c r="AS16" i="1"/>
  <c r="AS15" i="1" s="1"/>
  <c r="AS37" i="1"/>
  <c r="AS33" i="1"/>
  <c r="AE10" i="1"/>
  <c r="AS97" i="3" l="1"/>
  <c r="AS100" i="3"/>
  <c r="AS25" i="1"/>
  <c r="S97" i="1"/>
  <c r="AI97" i="1"/>
  <c r="AM97" i="1"/>
  <c r="AS32" i="1"/>
  <c r="AQ97" i="1"/>
  <c r="AS35" i="1"/>
  <c r="AS89" i="1"/>
  <c r="AG97" i="1"/>
  <c r="Q97" i="1"/>
  <c r="O97" i="1"/>
  <c r="AS43" i="1"/>
  <c r="AO97" i="1"/>
  <c r="AS80" i="1"/>
  <c r="AS47" i="1"/>
  <c r="AC97" i="1"/>
  <c r="AS10" i="1"/>
  <c r="AE97" i="1"/>
  <c r="K97" i="1"/>
  <c r="AS94" i="1"/>
  <c r="AA97" i="1"/>
  <c r="AS51" i="1"/>
  <c r="AS59" i="1"/>
  <c r="AK97" i="1"/>
  <c r="M97" i="1"/>
  <c r="AS97" i="1" l="1"/>
  <c r="AU97" i="1" l="1"/>
</calcChain>
</file>

<file path=xl/sharedStrings.xml><?xml version="1.0" encoding="utf-8"?>
<sst xmlns="http://schemas.openxmlformats.org/spreadsheetml/2006/main" count="395" uniqueCount="145">
  <si>
    <t>Объемы медицинской помощи по территориальной программе обязательного медицинского страхования на 2023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</si>
  <si>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</si>
  <si>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</si>
  <si>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</si>
  <si>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_2023 г.</t>
  </si>
  <si>
    <t>Норматив финансовых затрат на единицу объема ВМП, руб. 2023 год</t>
  </si>
  <si>
    <t>тариф 2023 г.
 1р. группа</t>
  </si>
  <si>
    <t>тариф 2023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</si>
  <si>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</si>
  <si>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</si>
  <si>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</si>
  <si>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</si>
  <si>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</si>
  <si>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</si>
  <si>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</si>
  <si>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</si>
  <si>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</si>
  <si>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</si>
  <si>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</si>
  <si>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</si>
  <si>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</si>
  <si>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</si>
  <si>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</si>
  <si>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</si>
  <si>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</si>
  <si>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</si>
  <si>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</si>
  <si>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</si>
  <si>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</si>
  <si>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</si>
  <si>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</si>
  <si>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</si>
  <si>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</si>
  <si>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</si>
  <si>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</si>
  <si>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</si>
  <si>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</si>
  <si>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</si>
  <si>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</si>
  <si>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</si>
  <si>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</si>
  <si>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</si>
  <si>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</si>
  <si>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</si>
  <si>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</si>
  <si>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</si>
  <si>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</si>
  <si>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</si>
  <si>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</si>
  <si>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</si>
  <si>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</si>
  <si>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Гастроэнтерология</t>
  </si>
  <si>
    <t>ВМП 3</t>
  </si>
  <si>
    <t>Гематология</t>
  </si>
  <si>
    <t>ВМП 4</t>
  </si>
  <si>
    <t>ВМП 5</t>
  </si>
  <si>
    <t>Детская хирургия в период новорожденности</t>
  </si>
  <si>
    <t>ВМП 6</t>
  </si>
  <si>
    <t>Дерматовенерология</t>
  </si>
  <si>
    <t>ВМП 7</t>
  </si>
  <si>
    <t>Комбустиология</t>
  </si>
  <si>
    <t>ВМП 8</t>
  </si>
  <si>
    <t>ВМП 9</t>
  </si>
  <si>
    <t>Нейрохирургия</t>
  </si>
  <si>
    <t>ВМП 10</t>
  </si>
  <si>
    <t>ВМП 11</t>
  </si>
  <si>
    <t>ВМП 12</t>
  </si>
  <si>
    <t>ВМП 13</t>
  </si>
  <si>
    <t>ВМП 14</t>
  </si>
  <si>
    <t>ВМП 15</t>
  </si>
  <si>
    <t>Неонатология</t>
  </si>
  <si>
    <t>ВМП 16</t>
  </si>
  <si>
    <t>ВМП 17</t>
  </si>
  <si>
    <t>Онкология</t>
  </si>
  <si>
    <t>ВМП 18</t>
  </si>
  <si>
    <t>ВМП 19</t>
  </si>
  <si>
    <t>ВМП 20  (лейкозы) дети</t>
  </si>
  <si>
    <t>ВМП 21 (лейкозы) взрослые</t>
  </si>
  <si>
    <t>ВМП 22 (дистанц. ЛТ)</t>
  </si>
  <si>
    <t>ВМП 23 (дистанц. ЛТ)</t>
  </si>
  <si>
    <t>ВМП 24 (дистанц. ЛТ)</t>
  </si>
  <si>
    <t>Оториноларингология</t>
  </si>
  <si>
    <t>ВМП 25</t>
  </si>
  <si>
    <t>ВМП 26</t>
  </si>
  <si>
    <t>ВМП 27</t>
  </si>
  <si>
    <t>Офтальмология</t>
  </si>
  <si>
    <t>ВМП 28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</si>
  <si>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</si>
  <si>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</si>
  <si>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</si>
  <si>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</si>
  <si>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</si>
  <si>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</si>
  <si>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</si>
  <si>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ВМП 35</t>
  </si>
  <si>
    <t>Ревматология</t>
  </si>
  <si>
    <t>ВМП 36</t>
  </si>
  <si>
    <t>Сердечно-сосудистая хирургия</t>
  </si>
  <si>
    <t>ВМП 37 (1 стента инфаркт)</t>
  </si>
  <si>
    <t>ВМП 38 (2 стента инфаркт)</t>
  </si>
  <si>
    <t>ВМП 39 (3 стент инфаркт)</t>
  </si>
  <si>
    <t>ВМП 40 (1 стента инфаркт)</t>
  </si>
  <si>
    <t>ВМП 41 (2 стента инфаркт)</t>
  </si>
  <si>
    <t>ВМП 42 (3 стента инфаркт)</t>
  </si>
  <si>
    <t>ВМП 43 (1 стента ИБС)</t>
  </si>
  <si>
    <t>ВМП 44  (2 стента ИБС)</t>
  </si>
  <si>
    <t>ВМП 45 (3 стента ИБС)</t>
  </si>
  <si>
    <t>ВМП 46 (ВСУЗИ 1 стент)</t>
  </si>
  <si>
    <t>ВМП 47 (ВСУЗИ 2 стента)</t>
  </si>
  <si>
    <t>ВМП 48 (ВСУЗИ 3 стента)</t>
  </si>
  <si>
    <t>ВМП 49 (кардиостимуляторы) 1 камерные взрослым</t>
  </si>
  <si>
    <t>ВМП 50 (кардиостимуляторы) 1 камерные  дети</t>
  </si>
  <si>
    <t>ВМП 51 (кардиостимуляторы) 2 камерные взрослым</t>
  </si>
  <si>
    <t>ВМП 52 (эндоваскулярная тромбэкстрация при остром ишемии)</t>
  </si>
  <si>
    <t>ВМП 53 (АКШ)</t>
  </si>
  <si>
    <t>Торакальная хирургия</t>
  </si>
  <si>
    <t xml:space="preserve">ВМП 54 </t>
  </si>
  <si>
    <t>ВМП 55</t>
  </si>
  <si>
    <t>Травматология и ортопедия</t>
  </si>
  <si>
    <t>ВМП 56</t>
  </si>
  <si>
    <t>ВМП 57</t>
  </si>
  <si>
    <t>ВМП 58 (эндопротезы)</t>
  </si>
  <si>
    <t>ВМП 59 (эндопротезы)</t>
  </si>
  <si>
    <t>ВМП 60</t>
  </si>
  <si>
    <t>Урология</t>
  </si>
  <si>
    <t>ВМП 61</t>
  </si>
  <si>
    <t>ВМП 62</t>
  </si>
  <si>
    <t>Хирургия</t>
  </si>
  <si>
    <t>ВМП 63</t>
  </si>
  <si>
    <t>ВМП 64</t>
  </si>
  <si>
    <t>Челюстно-лицевая хирургия</t>
  </si>
  <si>
    <t>ВМП 65</t>
  </si>
  <si>
    <t>Эндокринология</t>
  </si>
  <si>
    <t>ВМП 66</t>
  </si>
  <si>
    <t>ВМП 67</t>
  </si>
  <si>
    <t>Итого</t>
  </si>
  <si>
    <t xml:space="preserve">Приложение № 3
</t>
  </si>
  <si>
    <t>к Решению Комиссии   по разработке ТП ОМС от 25.10.2023 №10</t>
  </si>
  <si>
    <t>25.10.2023 №10</t>
  </si>
  <si>
    <t>КГБУЗ "Краевая клиническая больница N1" имени профессора С.И. Сергеева МЗ Хабаровского края</t>
  </si>
  <si>
    <t>21.04.2023 №4</t>
  </si>
  <si>
    <t xml:space="preserve"> 31.03.2023 №3</t>
  </si>
  <si>
    <t xml:space="preserve"> 31.01.2023 №1</t>
  </si>
  <si>
    <t>отклонение</t>
  </si>
  <si>
    <t>к протоколу Комиссии   по разработке ТП ОМС от 25.10.2023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</si>
</sst>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_ ;\-#,##0.00\ "/>
    <numFmt numFmtId="165" formatCode="_-* #,##0_р_._-;\-* #,##0_р_._-;_-* &quot;-&quot;_р_._-;_-@_-"/>
    <numFmt numFmtId="166" formatCode="#,##0.000"/>
    <numFmt numFmtId="167" formatCode="_-* #,##0.00_р_._-;\-* #,##0.00_р_._-;_-* &quot;-&quot;??_р_.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">
    <xf numFmtId="0" fontId="0" fillId="0" borderId="0"/>
    <xf numFmtId="0" fontId="5" fillId="0" borderId="0"/>
    <xf numFmtId="0" fontId="7" fillId="0" borderId="0"/>
    <xf numFmtId="0" fontId="24" fillId="0" borderId="0"/>
    <xf numFmtId="0" fontId="7" fillId="0" borderId="0"/>
    <xf numFmtId="0" fontId="25" fillId="0" borderId="0"/>
    <xf numFmtId="0" fontId="7" fillId="0" borderId="0"/>
    <xf numFmtId="0" fontId="26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26" fillId="0" borderId="0"/>
    <xf numFmtId="0" fontId="28" fillId="0" borderId="0"/>
    <xf numFmtId="0" fontId="26" fillId="0" borderId="0"/>
    <xf numFmtId="0" fontId="29" fillId="0" borderId="0" applyFill="0" applyBorder="0" applyProtection="0">
      <alignment wrapText="1"/>
      <protection locked="0"/>
    </xf>
    <xf numFmtId="9" fontId="25" fillId="0" borderId="0" applyFont="0" applyFill="0" applyBorder="0" applyAlignment="0" applyProtection="0"/>
    <xf numFmtId="9" fontId="26" fillId="0" borderId="0" quotePrefix="1" applyFont="0" applyFill="0" applyBorder="0" applyAlignment="0">
      <protection locked="0"/>
    </xf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6" fillId="0" borderId="0" quotePrefix="1" applyFont="0" applyFill="0" applyBorder="0" applyAlignment="0">
      <protection locked="0"/>
    </xf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</cellStyleXfs>
  <cellXfs count="211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3" fontId="0" fillId="0" borderId="0" xfId="0" applyNumberFormat="1" applyFont="1" applyFill="1"/>
    <xf numFmtId="164" fontId="0" fillId="0" borderId="0" xfId="0" applyNumberFormat="1" applyFont="1" applyFill="1"/>
    <xf numFmtId="0" fontId="4" fillId="0" borderId="1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0" fillId="0" borderId="0" xfId="0" applyFont="1" applyFill="1" applyBorder="1" applyAlignment="1"/>
    <xf numFmtId="0" fontId="13" fillId="0" borderId="8" xfId="2" applyFont="1" applyFill="1" applyBorder="1" applyAlignment="1">
      <alignment horizontal="center" vertical="center" wrapText="1"/>
    </xf>
    <xf numFmtId="0" fontId="17" fillId="0" borderId="0" xfId="0" applyFont="1" applyFill="1"/>
    <xf numFmtId="49" fontId="18" fillId="0" borderId="0" xfId="0" applyNumberFormat="1" applyFont="1" applyFill="1"/>
    <xf numFmtId="49" fontId="3" fillId="0" borderId="0" xfId="0" applyNumberFormat="1" applyFont="1" applyFill="1"/>
    <xf numFmtId="0" fontId="9" fillId="0" borderId="4" xfId="2" applyFont="1" applyFill="1" applyBorder="1" applyAlignment="1">
      <alignment horizontal="center" vertical="center" wrapText="1"/>
    </xf>
    <xf numFmtId="1" fontId="20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9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2" borderId="10" xfId="2" applyFont="1" applyFill="1" applyBorder="1" applyAlignment="1">
      <alignment horizontal="center" vertical="center" wrapText="1"/>
    </xf>
    <xf numFmtId="165" fontId="8" fillId="2" borderId="8" xfId="2" applyNumberFormat="1" applyFont="1" applyFill="1" applyBorder="1" applyAlignment="1">
      <alignment horizontal="center" vertical="center" wrapText="1"/>
    </xf>
    <xf numFmtId="3" fontId="8" fillId="2" borderId="8" xfId="2" applyNumberFormat="1" applyFont="1" applyFill="1" applyBorder="1" applyAlignment="1">
      <alignment horizontal="center" vertical="center" wrapText="1"/>
    </xf>
    <xf numFmtId="0" fontId="8" fillId="2" borderId="8" xfId="2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21" fillId="0" borderId="3" xfId="2" applyFont="1" applyFill="1" applyBorder="1" applyAlignment="1">
      <alignment vertical="center" wrapText="1"/>
    </xf>
    <xf numFmtId="166" fontId="4" fillId="0" borderId="6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6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horizontal="left" vertical="center" wrapText="1"/>
    </xf>
    <xf numFmtId="166" fontId="8" fillId="2" borderId="6" xfId="2" applyNumberFormat="1" applyFont="1" applyFill="1" applyBorder="1" applyAlignment="1">
      <alignment horizontal="center" vertical="center" wrapText="1"/>
    </xf>
    <xf numFmtId="3" fontId="8" fillId="2" borderId="3" xfId="2" applyNumberFormat="1" applyFont="1" applyFill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 vertical="center"/>
    </xf>
    <xf numFmtId="4" fontId="8" fillId="2" borderId="6" xfId="2" applyNumberFormat="1" applyFont="1" applyFill="1" applyBorder="1" applyAlignment="1">
      <alignment horizontal="center" vertical="center" wrapText="1"/>
    </xf>
    <xf numFmtId="165" fontId="8" fillId="2" borderId="3" xfId="2" applyNumberFormat="1" applyFont="1" applyFill="1" applyBorder="1" applyAlignment="1">
      <alignment horizontal="center" vertical="center" wrapText="1"/>
    </xf>
    <xf numFmtId="165" fontId="8" fillId="2" borderId="3" xfId="2" applyNumberFormat="1" applyFont="1" applyFill="1" applyBorder="1" applyAlignment="1">
      <alignment vertical="center" wrapText="1"/>
    </xf>
    <xf numFmtId="41" fontId="8" fillId="2" borderId="3" xfId="2" applyNumberFormat="1" applyFont="1" applyFill="1" applyBorder="1" applyAlignment="1">
      <alignment horizontal="center" vertical="center" wrapText="1"/>
    </xf>
    <xf numFmtId="4" fontId="8" fillId="2" borderId="3" xfId="2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3" xfId="2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166" fontId="4" fillId="2" borderId="6" xfId="2" applyNumberFormat="1" applyFont="1" applyFill="1" applyBorder="1" applyAlignment="1">
      <alignment horizontal="center" vertical="center" wrapText="1"/>
    </xf>
    <xf numFmtId="3" fontId="4" fillId="2" borderId="3" xfId="2" applyNumberFormat="1" applyFont="1" applyFill="1" applyBorder="1" applyAlignment="1">
      <alignment horizontal="center" vertical="center" wrapText="1"/>
    </xf>
    <xf numFmtId="9" fontId="0" fillId="2" borderId="3" xfId="0" applyNumberFormat="1" applyFont="1" applyFill="1" applyBorder="1" applyAlignment="1">
      <alignment horizontal="center" vertical="center"/>
    </xf>
    <xf numFmtId="4" fontId="4" fillId="2" borderId="6" xfId="2" applyNumberFormat="1" applyFont="1" applyFill="1" applyBorder="1" applyAlignment="1">
      <alignment horizontal="center" vertical="center" wrapText="1"/>
    </xf>
    <xf numFmtId="165" fontId="4" fillId="2" borderId="3" xfId="2" applyNumberFormat="1" applyFont="1" applyFill="1" applyBorder="1" applyAlignment="1">
      <alignment horizontal="center" vertical="center" wrapText="1"/>
    </xf>
    <xf numFmtId="165" fontId="4" fillId="2" borderId="3" xfId="2" applyNumberFormat="1" applyFont="1" applyFill="1" applyBorder="1" applyAlignment="1">
      <alignment vertical="center" wrapText="1"/>
    </xf>
    <xf numFmtId="41" fontId="8" fillId="0" borderId="6" xfId="2" applyNumberFormat="1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0" fontId="0" fillId="0" borderId="3" xfId="0" applyFont="1" applyFill="1" applyBorder="1"/>
    <xf numFmtId="165" fontId="4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165" fontId="4" fillId="3" borderId="3" xfId="2" applyNumberFormat="1" applyFont="1" applyFill="1" applyBorder="1" applyAlignment="1">
      <alignment horizontal="center" vertical="center" wrapText="1"/>
    </xf>
    <xf numFmtId="41" fontId="8" fillId="2" borderId="6" xfId="2" applyNumberFormat="1" applyFont="1" applyFill="1" applyBorder="1" applyAlignment="1">
      <alignment horizontal="center" vertic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164" fontId="8" fillId="2" borderId="3" xfId="2" applyNumberFormat="1" applyFont="1" applyFill="1" applyBorder="1" applyAlignment="1">
      <alignment horizontal="center" vertical="center" wrapText="1"/>
    </xf>
    <xf numFmtId="3" fontId="8" fillId="2" borderId="6" xfId="2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/>
    </xf>
    <xf numFmtId="165" fontId="3" fillId="2" borderId="3" xfId="0" applyNumberFormat="1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3" fontId="8" fillId="2" borderId="3" xfId="2" applyNumberFormat="1" applyFont="1" applyFill="1" applyBorder="1" applyAlignment="1">
      <alignment vertical="center" wrapText="1"/>
    </xf>
    <xf numFmtId="3" fontId="3" fillId="2" borderId="3" xfId="0" applyNumberFormat="1" applyFont="1" applyFill="1" applyBorder="1"/>
    <xf numFmtId="3" fontId="3" fillId="2" borderId="3" xfId="0" applyNumberFormat="1" applyFont="1" applyFill="1" applyBorder="1" applyAlignment="1"/>
    <xf numFmtId="3" fontId="0" fillId="0" borderId="3" xfId="0" applyNumberFormat="1" applyFont="1" applyFill="1" applyBorder="1"/>
    <xf numFmtId="3" fontId="8" fillId="4" borderId="3" xfId="0" applyNumberFormat="1" applyFont="1" applyFill="1" applyBorder="1"/>
    <xf numFmtId="3" fontId="8" fillId="4" borderId="3" xfId="2" applyNumberFormat="1" applyFont="1" applyFill="1" applyBorder="1" applyAlignment="1">
      <alignment vertical="center" wrapText="1"/>
    </xf>
    <xf numFmtId="3" fontId="23" fillId="4" borderId="3" xfId="2" applyNumberFormat="1" applyFont="1" applyFill="1" applyBorder="1" applyAlignment="1">
      <alignment vertical="center" wrapText="1"/>
    </xf>
    <xf numFmtId="3" fontId="8" fillId="4" borderId="3" xfId="2" applyNumberFormat="1" applyFont="1" applyFill="1" applyBorder="1" applyAlignment="1">
      <alignment horizontal="center"/>
    </xf>
    <xf numFmtId="4" fontId="8" fillId="4" borderId="3" xfId="2" applyNumberFormat="1" applyFont="1" applyFill="1" applyBorder="1" applyAlignment="1">
      <alignment horizontal="center"/>
    </xf>
    <xf numFmtId="41" fontId="8" fillId="4" borderId="3" xfId="2" applyNumberFormat="1" applyFont="1" applyFill="1" applyBorder="1" applyAlignment="1">
      <alignment horizontal="center"/>
    </xf>
    <xf numFmtId="4" fontId="8" fillId="4" borderId="3" xfId="2" applyNumberFormat="1" applyFont="1" applyFill="1" applyBorder="1" applyAlignment="1">
      <alignment horizontal="center" wrapText="1"/>
    </xf>
    <xf numFmtId="0" fontId="34" fillId="0" borderId="8" xfId="2" applyFont="1" applyFill="1" applyBorder="1" applyAlignment="1">
      <alignment horizontal="center" vertical="center" wrapText="1"/>
    </xf>
    <xf numFmtId="0" fontId="30" fillId="0" borderId="4" xfId="2" applyFont="1" applyFill="1" applyBorder="1" applyAlignment="1">
      <alignment horizontal="center" vertical="center" wrapText="1"/>
    </xf>
    <xf numFmtId="1" fontId="20" fillId="0" borderId="3" xfId="4" applyNumberFormat="1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2" borderId="8" xfId="4" applyFont="1" applyFill="1" applyBorder="1" applyAlignment="1">
      <alignment horizontal="center" vertical="center" wrapText="1"/>
    </xf>
    <xf numFmtId="0" fontId="8" fillId="2" borderId="10" xfId="4" applyFont="1" applyFill="1" applyBorder="1" applyAlignment="1">
      <alignment horizontal="center" vertical="center" wrapText="1"/>
    </xf>
    <xf numFmtId="165" fontId="8" fillId="2" borderId="8" xfId="4" applyNumberFormat="1" applyFont="1" applyFill="1" applyBorder="1" applyAlignment="1">
      <alignment horizontal="center" vertical="center" wrapText="1"/>
    </xf>
    <xf numFmtId="165" fontId="4" fillId="0" borderId="3" xfId="4" applyNumberFormat="1" applyFont="1" applyFill="1" applyBorder="1" applyAlignment="1">
      <alignment horizontal="center" vertical="center" wrapText="1"/>
    </xf>
    <xf numFmtId="41" fontId="8" fillId="0" borderId="3" xfId="4" applyNumberFormat="1" applyFont="1" applyFill="1" applyBorder="1" applyAlignment="1">
      <alignment horizontal="center" vertical="center" wrapText="1"/>
    </xf>
    <xf numFmtId="4" fontId="8" fillId="0" borderId="3" xfId="4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4" fillId="2" borderId="3" xfId="4" applyNumberFormat="1" applyFont="1" applyFill="1" applyBorder="1" applyAlignment="1">
      <alignment horizontal="center" vertical="center" wrapText="1"/>
    </xf>
    <xf numFmtId="41" fontId="8" fillId="2" borderId="3" xfId="4" applyNumberFormat="1" applyFont="1" applyFill="1" applyBorder="1" applyAlignment="1">
      <alignment horizontal="center" vertical="center" wrapText="1"/>
    </xf>
    <xf numFmtId="4" fontId="8" fillId="2" borderId="3" xfId="4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165" fontId="8" fillId="2" borderId="3" xfId="4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/>
    </xf>
    <xf numFmtId="41" fontId="8" fillId="0" borderId="6" xfId="4" applyNumberFormat="1" applyFont="1" applyFill="1" applyBorder="1" applyAlignment="1">
      <alignment horizontal="center" vertical="center" wrapText="1"/>
    </xf>
    <xf numFmtId="4" fontId="8" fillId="0" borderId="6" xfId="4" applyNumberFormat="1" applyFont="1" applyFill="1" applyBorder="1" applyAlignment="1">
      <alignment horizontal="center" vertical="center" wrapText="1"/>
    </xf>
    <xf numFmtId="41" fontId="8" fillId="2" borderId="6" xfId="4" applyNumberFormat="1" applyFont="1" applyFill="1" applyBorder="1" applyAlignment="1">
      <alignment horizontal="center" vertical="center" wrapText="1"/>
    </xf>
    <xf numFmtId="4" fontId="8" fillId="2" borderId="6" xfId="4" applyNumberFormat="1" applyFont="1" applyFill="1" applyBorder="1" applyAlignment="1">
      <alignment horizontal="center" vertical="center" wrapText="1"/>
    </xf>
    <xf numFmtId="164" fontId="4" fillId="2" borderId="3" xfId="2" applyNumberFormat="1" applyFont="1" applyFill="1" applyBorder="1" applyAlignment="1">
      <alignment horizontal="center" vertical="center" wrapText="1"/>
    </xf>
    <xf numFmtId="3" fontId="0" fillId="2" borderId="3" xfId="0" applyNumberFormat="1" applyFont="1" applyFill="1" applyBorder="1" applyAlignment="1">
      <alignment horizontal="center"/>
    </xf>
    <xf numFmtId="0" fontId="0" fillId="2" borderId="3" xfId="0" applyFont="1" applyFill="1" applyBorder="1"/>
    <xf numFmtId="0" fontId="0" fillId="2" borderId="3" xfId="0" applyFont="1" applyFill="1" applyBorder="1" applyAlignment="1"/>
    <xf numFmtId="165" fontId="0" fillId="2" borderId="3" xfId="0" applyNumberFormat="1" applyFont="1" applyFill="1" applyBorder="1"/>
    <xf numFmtId="3" fontId="8" fillId="4" borderId="3" xfId="4" applyNumberFormat="1" applyFont="1" applyFill="1" applyBorder="1" applyAlignment="1">
      <alignment vertical="center" wrapText="1"/>
    </xf>
    <xf numFmtId="3" fontId="23" fillId="4" borderId="3" xfId="4" applyNumberFormat="1" applyFont="1" applyFill="1" applyBorder="1" applyAlignment="1">
      <alignment vertical="center" wrapText="1"/>
    </xf>
    <xf numFmtId="3" fontId="8" fillId="4" borderId="3" xfId="4" applyNumberFormat="1" applyFont="1" applyFill="1" applyBorder="1" applyAlignment="1">
      <alignment horizontal="center"/>
    </xf>
    <xf numFmtId="4" fontId="8" fillId="4" borderId="3" xfId="4" applyNumberFormat="1" applyFont="1" applyFill="1" applyBorder="1" applyAlignment="1">
      <alignment horizontal="center"/>
    </xf>
    <xf numFmtId="41" fontId="8" fillId="4" borderId="3" xfId="4" applyNumberFormat="1" applyFont="1" applyFill="1" applyBorder="1" applyAlignment="1">
      <alignment horizontal="center"/>
    </xf>
    <xf numFmtId="4" fontId="8" fillId="4" borderId="3" xfId="4" applyNumberFormat="1" applyFont="1" applyFill="1" applyBorder="1" applyAlignment="1">
      <alignment horizontal="center" wrapText="1"/>
    </xf>
    <xf numFmtId="3" fontId="0" fillId="0" borderId="0" xfId="0" applyNumberFormat="1" applyFont="1" applyFill="1" applyBorder="1"/>
    <xf numFmtId="3" fontId="8" fillId="0" borderId="3" xfId="0" applyNumberFormat="1" applyFont="1" applyFill="1" applyBorder="1"/>
    <xf numFmtId="3" fontId="8" fillId="0" borderId="3" xfId="4" applyNumberFormat="1" applyFont="1" applyFill="1" applyBorder="1" applyAlignment="1">
      <alignment vertical="center" wrapText="1"/>
    </xf>
    <xf numFmtId="3" fontId="23" fillId="0" borderId="3" xfId="4" applyNumberFormat="1" applyFont="1" applyFill="1" applyBorder="1" applyAlignment="1">
      <alignment vertical="center" wrapText="1"/>
    </xf>
    <xf numFmtId="3" fontId="8" fillId="0" borderId="3" xfId="4" applyNumberFormat="1" applyFont="1" applyFill="1" applyBorder="1" applyAlignment="1">
      <alignment horizontal="center"/>
    </xf>
    <xf numFmtId="4" fontId="8" fillId="0" borderId="3" xfId="4" applyNumberFormat="1" applyFont="1" applyFill="1" applyBorder="1" applyAlignment="1">
      <alignment horizontal="center"/>
    </xf>
    <xf numFmtId="3" fontId="8" fillId="0" borderId="3" xfId="2" applyNumberFormat="1" applyFont="1" applyFill="1" applyBorder="1" applyAlignment="1">
      <alignment horizontal="center"/>
    </xf>
    <xf numFmtId="4" fontId="8" fillId="0" borderId="3" xfId="2" applyNumberFormat="1" applyFont="1" applyFill="1" applyBorder="1" applyAlignment="1">
      <alignment horizontal="center"/>
    </xf>
    <xf numFmtId="41" fontId="8" fillId="0" borderId="3" xfId="4" applyNumberFormat="1" applyFont="1" applyFill="1" applyBorder="1" applyAlignment="1">
      <alignment horizontal="center"/>
    </xf>
    <xf numFmtId="4" fontId="8" fillId="0" borderId="3" xfId="4" applyNumberFormat="1" applyFont="1" applyFill="1" applyBorder="1" applyAlignment="1">
      <alignment horizontal="center" wrapText="1"/>
    </xf>
    <xf numFmtId="41" fontId="0" fillId="0" borderId="0" xfId="0" applyNumberFormat="1" applyFont="1" applyFill="1"/>
    <xf numFmtId="1" fontId="10" fillId="0" borderId="5" xfId="2" applyNumberFormat="1" applyFont="1" applyFill="1" applyBorder="1" applyAlignment="1">
      <alignment horizontal="center" vertical="center" wrapText="1"/>
    </xf>
    <xf numFmtId="1" fontId="10" fillId="0" borderId="7" xfId="2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" fontId="14" fillId="0" borderId="5" xfId="2" applyNumberFormat="1" applyFont="1" applyFill="1" applyBorder="1" applyAlignment="1">
      <alignment horizontal="center" vertical="center" wrapText="1"/>
    </xf>
    <xf numFmtId="1" fontId="14" fillId="0" borderId="6" xfId="2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49" fontId="14" fillId="0" borderId="5" xfId="2" applyNumberFormat="1" applyFont="1" applyFill="1" applyBorder="1" applyAlignment="1">
      <alignment horizontal="center" vertical="center" wrapText="1"/>
    </xf>
    <xf numFmtId="49" fontId="14" fillId="0" borderId="7" xfId="2" applyNumberFormat="1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49" fontId="14" fillId="0" borderId="6" xfId="2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9" fillId="0" borderId="5" xfId="2" applyNumberFormat="1" applyFont="1" applyFill="1" applyBorder="1" applyAlignment="1">
      <alignment horizontal="center" vertical="center" wrapText="1"/>
    </xf>
    <xf numFmtId="49" fontId="19" fillId="0" borderId="6" xfId="2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9" fillId="0" borderId="3" xfId="2" applyNumberFormat="1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39" fillId="0" borderId="1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49" fontId="38" fillId="0" borderId="5" xfId="2" applyNumberFormat="1" applyFont="1" applyFill="1" applyBorder="1" applyAlignment="1">
      <alignment horizontal="center" vertical="center" wrapText="1"/>
    </xf>
    <xf numFmtId="49" fontId="38" fillId="0" borderId="6" xfId="2" applyNumberFormat="1" applyFont="1" applyFill="1" applyBorder="1" applyAlignment="1">
      <alignment horizontal="center" vertical="center" wrapText="1"/>
    </xf>
    <xf numFmtId="49" fontId="38" fillId="0" borderId="3" xfId="2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49" fontId="36" fillId="0" borderId="3" xfId="0" applyNumberFormat="1" applyFont="1" applyFill="1" applyBorder="1" applyAlignment="1">
      <alignment horizontal="center" vertical="center" wrapText="1"/>
    </xf>
    <xf numFmtId="49" fontId="37" fillId="0" borderId="5" xfId="0" applyNumberFormat="1" applyFont="1" applyFill="1" applyBorder="1" applyAlignment="1">
      <alignment horizontal="center" vertical="center" wrapText="1"/>
    </xf>
    <xf numFmtId="49" fontId="37" fillId="0" borderId="6" xfId="0" applyNumberFormat="1" applyFont="1" applyFill="1" applyBorder="1" applyAlignment="1">
      <alignment horizontal="center" vertical="center" wrapText="1"/>
    </xf>
    <xf numFmtId="49" fontId="35" fillId="0" borderId="5" xfId="2" applyNumberFormat="1" applyFont="1" applyFill="1" applyBorder="1" applyAlignment="1">
      <alignment horizontal="center" vertical="center" wrapText="1"/>
    </xf>
    <xf numFmtId="49" fontId="35" fillId="0" borderId="7" xfId="2" applyNumberFormat="1" applyFont="1" applyFill="1" applyBorder="1" applyAlignment="1">
      <alignment horizontal="center" vertical="center" wrapText="1"/>
    </xf>
    <xf numFmtId="49" fontId="36" fillId="0" borderId="5" xfId="0" applyNumberFormat="1" applyFont="1" applyFill="1" applyBorder="1" applyAlignment="1">
      <alignment horizontal="center" vertical="center" wrapText="1"/>
    </xf>
    <xf numFmtId="49" fontId="36" fillId="0" borderId="7" xfId="0" applyNumberFormat="1" applyFont="1" applyFill="1" applyBorder="1" applyAlignment="1">
      <alignment horizontal="center" vertical="center" wrapText="1"/>
    </xf>
    <xf numFmtId="49" fontId="36" fillId="0" borderId="6" xfId="0" applyNumberFormat="1" applyFont="1" applyFill="1" applyBorder="1" applyAlignment="1">
      <alignment horizontal="center" vertical="center" wrapText="1"/>
    </xf>
    <xf numFmtId="49" fontId="35" fillId="0" borderId="6" xfId="2" applyNumberFormat="1" applyFont="1" applyFill="1" applyBorder="1" applyAlignment="1">
      <alignment horizontal="center" vertical="center" wrapText="1"/>
    </xf>
    <xf numFmtId="0" fontId="30" fillId="0" borderId="8" xfId="2" applyFont="1" applyFill="1" applyBorder="1" applyAlignment="1">
      <alignment horizontal="center" vertical="center" wrapText="1"/>
    </xf>
    <xf numFmtId="0" fontId="30" fillId="0" borderId="4" xfId="2" applyFont="1" applyFill="1" applyBorder="1" applyAlignment="1">
      <alignment horizontal="center" vertical="center" wrapText="1"/>
    </xf>
    <xf numFmtId="49" fontId="37" fillId="0" borderId="7" xfId="0" applyNumberFormat="1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/>
    </xf>
    <xf numFmtId="0" fontId="37" fillId="0" borderId="6" xfId="0" applyFont="1" applyFill="1" applyBorder="1" applyAlignment="1">
      <alignment horizontal="center" vertical="center"/>
    </xf>
    <xf numFmtId="1" fontId="35" fillId="0" borderId="5" xfId="4" applyNumberFormat="1" applyFont="1" applyFill="1" applyBorder="1" applyAlignment="1">
      <alignment horizontal="center" vertical="center" wrapText="1"/>
    </xf>
    <xf numFmtId="1" fontId="35" fillId="0" borderId="6" xfId="4" applyNumberFormat="1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1" fontId="31" fillId="0" borderId="5" xfId="4" applyNumberFormat="1" applyFont="1" applyFill="1" applyBorder="1" applyAlignment="1">
      <alignment horizontal="center" vertical="center" wrapText="1"/>
    </xf>
    <xf numFmtId="1" fontId="31" fillId="0" borderId="7" xfId="4" applyNumberFormat="1" applyFont="1" applyFill="1" applyBorder="1" applyAlignment="1">
      <alignment horizontal="center" vertical="center" wrapText="1"/>
    </xf>
    <xf numFmtId="1" fontId="31" fillId="0" borderId="6" xfId="4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30" fillId="0" borderId="3" xfId="4" applyFont="1" applyFill="1" applyBorder="1" applyAlignment="1">
      <alignment horizontal="center" vertical="center" wrapText="1"/>
    </xf>
    <xf numFmtId="0" fontId="30" fillId="0" borderId="4" xfId="4" applyFont="1" applyFill="1" applyBorder="1" applyAlignment="1">
      <alignment horizontal="center" vertical="center" wrapText="1"/>
    </xf>
    <xf numFmtId="0" fontId="30" fillId="0" borderId="3" xfId="2" applyFont="1" applyFill="1" applyBorder="1" applyAlignment="1">
      <alignment horizontal="center" vertical="center" wrapText="1"/>
    </xf>
    <xf numFmtId="0" fontId="30" fillId="0" borderId="2" xfId="2" applyFont="1" applyFill="1" applyBorder="1" applyAlignment="1">
      <alignment horizontal="center" vertical="center" wrapText="1"/>
    </xf>
    <xf numFmtId="0" fontId="30" fillId="0" borderId="2" xfId="4" applyFont="1" applyFill="1" applyBorder="1" applyAlignment="1">
      <alignment horizontal="center" vertical="center" wrapText="1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AU97"/>
  <sheetViews>
    <sheetView zoomScale="90" zoomScaleNormal="90" zoomScaleSheetLayoutView="90" workbookViewId="0">
      <pane xSplit="9" ySplit="11" topLeftCell="J85" activePane="bottomRight" state="frozen"/>
      <selection activeCell="BA26" sqref="BA26"/>
      <selection pane="topRight" activeCell="BA26" sqref="BA26"/>
      <selection pane="bottomLeft" activeCell="BA26" sqref="BA26"/>
      <selection pane="bottomRight" activeCell="J98" sqref="J98:K98"/>
    </sheetView>
  </sheetViews>
  <sheetFormatPr defaultColWidth="9.140625" defaultRowHeight="15" x14ac:dyDescent="0.25"/>
  <cols>
    <col min="1" max="1" width="6.42578125" style="1" hidden="1" customWidth="1"/>
    <col min="2" max="2" width="20.140625" style="1" customWidth="1"/>
    <col min="3" max="3" width="28.85546875" style="2" customWidth="1"/>
    <col min="4" max="5" width="10.28515625" style="2" hidden="1" customWidth="1"/>
    <col min="6" max="6" width="14.28515625" style="3" hidden="1" customWidth="1"/>
    <col min="7" max="7" width="7.42578125" style="2" hidden="1" customWidth="1"/>
    <col min="8" max="8" width="12.42578125" style="2" customWidth="1"/>
    <col min="9" max="9" width="12.7109375" style="1" customWidth="1"/>
    <col min="10" max="10" width="11.5703125" style="4" customWidth="1"/>
    <col min="11" max="11" width="18.7109375" style="4" customWidth="1"/>
    <col min="12" max="12" width="10.85546875" style="4" hidden="1" customWidth="1"/>
    <col min="13" max="13" width="15.85546875" style="4" hidden="1" customWidth="1"/>
    <col min="14" max="14" width="10.140625" style="1" hidden="1" customWidth="1"/>
    <col min="15" max="15" width="14.140625" style="1" hidden="1" customWidth="1"/>
    <col min="16" max="16" width="9.140625" style="1" hidden="1" customWidth="1"/>
    <col min="17" max="17" width="14.42578125" style="1" hidden="1" customWidth="1"/>
    <col min="18" max="18" width="10.140625" style="1" hidden="1" customWidth="1"/>
    <col min="19" max="19" width="12.85546875" style="1" hidden="1" customWidth="1"/>
    <col min="20" max="23" width="4.85546875" style="1" hidden="1" customWidth="1"/>
    <col min="24" max="24" width="8.5703125" style="1" hidden="1" customWidth="1"/>
    <col min="25" max="25" width="10.5703125" style="1" hidden="1" customWidth="1"/>
    <col min="26" max="26" width="10.28515625" style="1" hidden="1" customWidth="1"/>
    <col min="27" max="27" width="12.140625" style="1" hidden="1" customWidth="1"/>
    <col min="28" max="28" width="9.28515625" style="1" hidden="1" customWidth="1"/>
    <col min="29" max="29" width="15.28515625" style="1" hidden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hidden="1" customWidth="1"/>
    <col min="35" max="35" width="13.85546875" style="1" hidden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10.85546875" style="1" hidden="1" customWidth="1"/>
    <col min="41" max="41" width="14.28515625" style="1" hidden="1" customWidth="1"/>
    <col min="42" max="42" width="10.140625" style="1" hidden="1" customWidth="1"/>
    <col min="43" max="43" width="15.28515625" style="1" hidden="1" customWidth="1"/>
    <col min="44" max="44" width="10.7109375" style="1" hidden="1" customWidth="1"/>
    <col min="45" max="45" width="17.140625" style="1" hidden="1" customWidth="1"/>
    <col min="46" max="46" width="0" style="1" hidden="1" customWidth="1"/>
    <col min="47" max="47" width="17.28515625" style="1" hidden="1" customWidth="1"/>
    <col min="48" max="16384" width="9.140625" style="1"/>
  </cols>
  <sheetData>
    <row r="1" spans="1:45" ht="15" customHeight="1" x14ac:dyDescent="0.25">
      <c r="C1" s="1"/>
      <c r="D1" s="1"/>
      <c r="J1" s="131" t="s">
        <v>136</v>
      </c>
      <c r="K1" s="131"/>
    </row>
    <row r="2" spans="1:45" ht="22.5" customHeight="1" x14ac:dyDescent="0.25">
      <c r="C2" s="1"/>
      <c r="D2" s="1"/>
      <c r="J2" s="132" t="s">
        <v>137</v>
      </c>
      <c r="K2" s="132"/>
      <c r="M2" s="5"/>
      <c r="AA2" s="6"/>
    </row>
    <row r="3" spans="1:45" ht="63" customHeight="1" x14ac:dyDescent="0.25">
      <c r="B3" s="166" t="s">
        <v>0</v>
      </c>
      <c r="C3" s="166"/>
      <c r="D3" s="166"/>
      <c r="E3" s="166"/>
      <c r="F3" s="166"/>
      <c r="G3" s="166"/>
      <c r="H3" s="166"/>
      <c r="I3" s="166"/>
      <c r="J3" s="166"/>
      <c r="K3" s="166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8"/>
      <c r="AI3" s="9"/>
      <c r="AJ3" s="9"/>
      <c r="AK3" s="9"/>
      <c r="AL3" s="7"/>
      <c r="AM3" s="7"/>
      <c r="AN3" s="7"/>
      <c r="AO3" s="7"/>
      <c r="AP3" s="7"/>
      <c r="AQ3" s="7"/>
      <c r="AR3" s="7"/>
      <c r="AS3" s="7"/>
    </row>
    <row r="4" spans="1:45" ht="55.5" customHeight="1" x14ac:dyDescent="0.25">
      <c r="A4" s="133" t="s">
        <v>1</v>
      </c>
      <c r="B4" s="135" t="s">
        <v>2</v>
      </c>
      <c r="C4" s="136" t="s">
        <v>3</v>
      </c>
      <c r="D4" s="135" t="s">
        <v>4</v>
      </c>
      <c r="E4" s="135"/>
      <c r="F4" s="137" t="s">
        <v>5</v>
      </c>
      <c r="G4" s="137" t="s">
        <v>1</v>
      </c>
      <c r="H4" s="137" t="s">
        <v>6</v>
      </c>
      <c r="I4" s="137" t="s">
        <v>7</v>
      </c>
      <c r="J4" s="129" t="s">
        <v>8</v>
      </c>
      <c r="K4" s="138"/>
      <c r="L4" s="129" t="s">
        <v>9</v>
      </c>
      <c r="M4" s="130"/>
      <c r="N4" s="129" t="s">
        <v>10</v>
      </c>
      <c r="O4" s="130"/>
      <c r="P4" s="129" t="s">
        <v>11</v>
      </c>
      <c r="Q4" s="130"/>
      <c r="R4" s="129" t="s">
        <v>12</v>
      </c>
      <c r="S4" s="130"/>
      <c r="T4" s="129" t="s">
        <v>13</v>
      </c>
      <c r="U4" s="130"/>
      <c r="V4" s="129" t="s">
        <v>14</v>
      </c>
      <c r="W4" s="130"/>
      <c r="X4" s="129" t="s">
        <v>15</v>
      </c>
      <c r="Y4" s="130"/>
      <c r="Z4" s="129" t="s">
        <v>16</v>
      </c>
      <c r="AA4" s="130"/>
      <c r="AB4" s="129" t="s">
        <v>17</v>
      </c>
      <c r="AC4" s="130"/>
      <c r="AD4" s="129" t="s">
        <v>18</v>
      </c>
      <c r="AE4" s="130"/>
      <c r="AF4" s="129" t="s">
        <v>19</v>
      </c>
      <c r="AG4" s="130"/>
      <c r="AH4" s="140" t="s">
        <v>20</v>
      </c>
      <c r="AI4" s="141"/>
      <c r="AJ4" s="140" t="s">
        <v>21</v>
      </c>
      <c r="AK4" s="141"/>
      <c r="AL4" s="140" t="s">
        <v>22</v>
      </c>
      <c r="AM4" s="141"/>
      <c r="AN4" s="140" t="s">
        <v>23</v>
      </c>
      <c r="AO4" s="141"/>
      <c r="AP4" s="142" t="s">
        <v>24</v>
      </c>
      <c r="AQ4" s="142"/>
      <c r="AR4" s="139" t="s">
        <v>25</v>
      </c>
      <c r="AS4" s="139"/>
    </row>
    <row r="5" spans="1:45" s="11" customFormat="1" ht="14.25" customHeight="1" x14ac:dyDescent="0.25">
      <c r="A5" s="133"/>
      <c r="B5" s="135"/>
      <c r="C5" s="136"/>
      <c r="D5" s="10"/>
      <c r="E5" s="10"/>
      <c r="F5" s="137"/>
      <c r="G5" s="137"/>
      <c r="H5" s="137"/>
      <c r="I5" s="137"/>
      <c r="J5" s="143">
        <v>270005</v>
      </c>
      <c r="K5" s="144"/>
      <c r="L5" s="143">
        <v>270004</v>
      </c>
      <c r="M5" s="144"/>
      <c r="N5" s="143">
        <v>270148</v>
      </c>
      <c r="O5" s="144"/>
      <c r="P5" s="143">
        <v>270007</v>
      </c>
      <c r="Q5" s="144"/>
      <c r="R5" s="143">
        <v>270008</v>
      </c>
      <c r="S5" s="144"/>
      <c r="T5" s="143">
        <v>270113</v>
      </c>
      <c r="U5" s="144"/>
      <c r="V5" s="143">
        <v>270133</v>
      </c>
      <c r="W5" s="144"/>
      <c r="X5" s="143">
        <v>270015</v>
      </c>
      <c r="Y5" s="144"/>
      <c r="Z5" s="143">
        <v>270016</v>
      </c>
      <c r="AA5" s="144"/>
      <c r="AB5" s="143">
        <v>270149</v>
      </c>
      <c r="AC5" s="144"/>
      <c r="AD5" s="143">
        <v>270017</v>
      </c>
      <c r="AE5" s="144"/>
      <c r="AF5" s="143">
        <v>270042</v>
      </c>
      <c r="AG5" s="144"/>
      <c r="AH5" s="147">
        <v>270018</v>
      </c>
      <c r="AI5" s="148"/>
      <c r="AJ5" s="147">
        <v>270058</v>
      </c>
      <c r="AK5" s="148"/>
      <c r="AL5" s="147">
        <v>270057</v>
      </c>
      <c r="AM5" s="148"/>
      <c r="AN5" s="147">
        <v>270053</v>
      </c>
      <c r="AO5" s="148"/>
      <c r="AP5" s="147">
        <v>270050</v>
      </c>
      <c r="AQ5" s="148"/>
      <c r="AR5" s="145"/>
      <c r="AS5" s="146"/>
    </row>
    <row r="6" spans="1:45" s="12" customFormat="1" ht="14.45" customHeight="1" x14ac:dyDescent="0.2">
      <c r="A6" s="133"/>
      <c r="B6" s="135"/>
      <c r="C6" s="136"/>
      <c r="D6" s="151" t="s">
        <v>26</v>
      </c>
      <c r="E6" s="151" t="s">
        <v>27</v>
      </c>
      <c r="F6" s="137"/>
      <c r="G6" s="137"/>
      <c r="H6" s="137"/>
      <c r="I6" s="137"/>
      <c r="J6" s="149" t="s">
        <v>28</v>
      </c>
      <c r="K6" s="152"/>
      <c r="L6" s="149" t="s">
        <v>29</v>
      </c>
      <c r="M6" s="152"/>
      <c r="N6" s="153" t="s">
        <v>30</v>
      </c>
      <c r="O6" s="154"/>
      <c r="P6" s="149" t="s">
        <v>31</v>
      </c>
      <c r="Q6" s="152"/>
      <c r="R6" s="149" t="s">
        <v>32</v>
      </c>
      <c r="S6" s="152"/>
      <c r="T6" s="149" t="s">
        <v>33</v>
      </c>
      <c r="U6" s="150"/>
      <c r="V6" s="149" t="s">
        <v>34</v>
      </c>
      <c r="W6" s="150"/>
      <c r="X6" s="149" t="s">
        <v>35</v>
      </c>
      <c r="Y6" s="150"/>
      <c r="Z6" s="149" t="s">
        <v>36</v>
      </c>
      <c r="AA6" s="150"/>
      <c r="AB6" s="149" t="s">
        <v>37</v>
      </c>
      <c r="AC6" s="150"/>
      <c r="AD6" s="149" t="s">
        <v>38</v>
      </c>
      <c r="AE6" s="150"/>
      <c r="AF6" s="149" t="s">
        <v>39</v>
      </c>
      <c r="AG6" s="150"/>
      <c r="AH6" s="159" t="s">
        <v>40</v>
      </c>
      <c r="AI6" s="160"/>
      <c r="AJ6" s="159" t="s">
        <v>41</v>
      </c>
      <c r="AK6" s="161"/>
      <c r="AL6" s="159" t="s">
        <v>42</v>
      </c>
      <c r="AM6" s="161"/>
      <c r="AN6" s="159" t="s">
        <v>43</v>
      </c>
      <c r="AO6" s="160"/>
      <c r="AP6" s="155" t="s">
        <v>44</v>
      </c>
      <c r="AQ6" s="155"/>
      <c r="AR6" s="153"/>
      <c r="AS6" s="156"/>
    </row>
    <row r="7" spans="1:45" s="13" customFormat="1" hidden="1" x14ac:dyDescent="0.25">
      <c r="A7" s="133"/>
      <c r="B7" s="135"/>
      <c r="C7" s="136"/>
      <c r="D7" s="136"/>
      <c r="E7" s="136"/>
      <c r="F7" s="137"/>
      <c r="G7" s="137"/>
      <c r="H7" s="137"/>
      <c r="I7" s="137"/>
      <c r="J7" s="157"/>
      <c r="K7" s="158"/>
      <c r="L7" s="157"/>
      <c r="M7" s="158"/>
      <c r="N7" s="157"/>
      <c r="O7" s="158"/>
      <c r="P7" s="157"/>
      <c r="Q7" s="158"/>
      <c r="R7" s="157"/>
      <c r="S7" s="158"/>
      <c r="T7" s="157"/>
      <c r="U7" s="158"/>
      <c r="V7" s="157"/>
      <c r="W7" s="158"/>
      <c r="X7" s="157"/>
      <c r="Y7" s="158"/>
      <c r="Z7" s="157"/>
      <c r="AA7" s="158"/>
      <c r="AB7" s="157"/>
      <c r="AC7" s="158"/>
      <c r="AD7" s="157"/>
      <c r="AE7" s="158"/>
      <c r="AF7" s="157"/>
      <c r="AG7" s="158"/>
      <c r="AH7" s="157"/>
      <c r="AI7" s="158"/>
      <c r="AJ7" s="157"/>
      <c r="AK7" s="158"/>
      <c r="AL7" s="157"/>
      <c r="AM7" s="158"/>
      <c r="AN7" s="157"/>
      <c r="AO7" s="158"/>
      <c r="AP7" s="162"/>
      <c r="AQ7" s="162"/>
      <c r="AR7" s="162"/>
      <c r="AS7" s="162"/>
    </row>
    <row r="8" spans="1:45" s="16" customFormat="1" ht="40.5" customHeight="1" x14ac:dyDescent="0.25">
      <c r="A8" s="134"/>
      <c r="B8" s="135"/>
      <c r="C8" s="135"/>
      <c r="D8" s="14" t="s">
        <v>45</v>
      </c>
      <c r="E8" s="14" t="s">
        <v>45</v>
      </c>
      <c r="F8" s="136"/>
      <c r="G8" s="136"/>
      <c r="H8" s="136"/>
      <c r="I8" s="136"/>
      <c r="J8" s="15" t="s">
        <v>46</v>
      </c>
      <c r="K8" s="15" t="s">
        <v>47</v>
      </c>
      <c r="L8" s="15" t="s">
        <v>46</v>
      </c>
      <c r="M8" s="15" t="s">
        <v>47</v>
      </c>
      <c r="N8" s="15" t="s">
        <v>46</v>
      </c>
      <c r="O8" s="15" t="s">
        <v>47</v>
      </c>
      <c r="P8" s="15" t="s">
        <v>46</v>
      </c>
      <c r="Q8" s="15" t="s">
        <v>47</v>
      </c>
      <c r="R8" s="15" t="s">
        <v>46</v>
      </c>
      <c r="S8" s="15" t="s">
        <v>47</v>
      </c>
      <c r="T8" s="15" t="s">
        <v>46</v>
      </c>
      <c r="U8" s="15" t="s">
        <v>47</v>
      </c>
      <c r="V8" s="15" t="s">
        <v>46</v>
      </c>
      <c r="W8" s="15" t="s">
        <v>47</v>
      </c>
      <c r="X8" s="15" t="s">
        <v>46</v>
      </c>
      <c r="Y8" s="15" t="s">
        <v>47</v>
      </c>
      <c r="Z8" s="15" t="s">
        <v>46</v>
      </c>
      <c r="AA8" s="15" t="s">
        <v>47</v>
      </c>
      <c r="AB8" s="15" t="s">
        <v>46</v>
      </c>
      <c r="AC8" s="15" t="s">
        <v>47</v>
      </c>
      <c r="AD8" s="15" t="s">
        <v>46</v>
      </c>
      <c r="AE8" s="15" t="s">
        <v>47</v>
      </c>
      <c r="AF8" s="15" t="s">
        <v>46</v>
      </c>
      <c r="AG8" s="15" t="s">
        <v>47</v>
      </c>
      <c r="AH8" s="15" t="s">
        <v>46</v>
      </c>
      <c r="AI8" s="15" t="s">
        <v>47</v>
      </c>
      <c r="AJ8" s="15" t="s">
        <v>46</v>
      </c>
      <c r="AK8" s="15" t="s">
        <v>47</v>
      </c>
      <c r="AL8" s="15" t="s">
        <v>46</v>
      </c>
      <c r="AM8" s="15" t="s">
        <v>47</v>
      </c>
      <c r="AN8" s="15" t="s">
        <v>46</v>
      </c>
      <c r="AO8" s="15" t="s">
        <v>47</v>
      </c>
      <c r="AP8" s="15" t="s">
        <v>46</v>
      </c>
      <c r="AQ8" s="15" t="s">
        <v>47</v>
      </c>
      <c r="AR8" s="15" t="s">
        <v>46</v>
      </c>
      <c r="AS8" s="15" t="s">
        <v>47</v>
      </c>
    </row>
    <row r="9" spans="1:45" s="16" customFormat="1" ht="14.25" customHeight="1" x14ac:dyDescent="0.25">
      <c r="A9" s="17"/>
      <c r="B9" s="18">
        <v>1</v>
      </c>
      <c r="C9" s="18">
        <v>2</v>
      </c>
      <c r="D9" s="18">
        <v>3</v>
      </c>
      <c r="E9" s="18">
        <v>4</v>
      </c>
      <c r="F9" s="18">
        <v>5</v>
      </c>
      <c r="G9" s="18">
        <v>6</v>
      </c>
      <c r="H9" s="18">
        <v>7</v>
      </c>
      <c r="I9" s="18">
        <v>8</v>
      </c>
      <c r="J9" s="18">
        <v>9</v>
      </c>
      <c r="K9" s="18">
        <v>10</v>
      </c>
      <c r="L9" s="18">
        <v>11</v>
      </c>
      <c r="M9" s="18">
        <v>12</v>
      </c>
      <c r="N9" s="18">
        <v>13</v>
      </c>
      <c r="O9" s="18">
        <v>14</v>
      </c>
      <c r="P9" s="18">
        <v>15</v>
      </c>
      <c r="Q9" s="18">
        <v>16</v>
      </c>
      <c r="R9" s="18">
        <v>17</v>
      </c>
      <c r="S9" s="18">
        <v>18</v>
      </c>
      <c r="T9" s="18">
        <v>19</v>
      </c>
      <c r="U9" s="18">
        <v>20</v>
      </c>
      <c r="V9" s="18">
        <v>21</v>
      </c>
      <c r="W9" s="18">
        <v>22</v>
      </c>
      <c r="X9" s="18">
        <v>23</v>
      </c>
      <c r="Y9" s="18">
        <v>24</v>
      </c>
      <c r="Z9" s="18">
        <v>25</v>
      </c>
      <c r="AA9" s="18">
        <v>26</v>
      </c>
      <c r="AB9" s="18">
        <v>27</v>
      </c>
      <c r="AC9" s="18">
        <v>28</v>
      </c>
      <c r="AD9" s="18">
        <v>29</v>
      </c>
      <c r="AE9" s="18">
        <v>30</v>
      </c>
      <c r="AF9" s="18">
        <v>31</v>
      </c>
      <c r="AG9" s="18">
        <v>32</v>
      </c>
      <c r="AH9" s="18">
        <v>33</v>
      </c>
      <c r="AI9" s="18">
        <v>34</v>
      </c>
      <c r="AJ9" s="18">
        <v>35</v>
      </c>
      <c r="AK9" s="18">
        <v>36</v>
      </c>
      <c r="AL9" s="18">
        <v>37</v>
      </c>
      <c r="AM9" s="18">
        <v>38</v>
      </c>
      <c r="AN9" s="18">
        <v>39</v>
      </c>
      <c r="AO9" s="18">
        <v>40</v>
      </c>
      <c r="AP9" s="18">
        <v>41</v>
      </c>
      <c r="AQ9" s="18">
        <v>42</v>
      </c>
      <c r="AR9" s="18">
        <v>43</v>
      </c>
      <c r="AS9" s="18">
        <v>44</v>
      </c>
    </row>
    <row r="10" spans="1:45" s="16" customFormat="1" ht="26.25" customHeight="1" x14ac:dyDescent="0.25">
      <c r="A10" s="17"/>
      <c r="B10" s="18"/>
      <c r="C10" s="19" t="s">
        <v>48</v>
      </c>
      <c r="D10" s="20"/>
      <c r="E10" s="20"/>
      <c r="F10" s="18"/>
      <c r="G10" s="18"/>
      <c r="H10" s="21"/>
      <c r="I10" s="21"/>
      <c r="J10" s="22">
        <f>J11+J12</f>
        <v>30</v>
      </c>
      <c r="K10" s="23">
        <f>K11+K12</f>
        <v>7860672.8399999999</v>
      </c>
      <c r="L10" s="24">
        <f t="shared" ref="L10:AS10" si="0">L11+L12</f>
        <v>0</v>
      </c>
      <c r="M10" s="24">
        <f t="shared" si="0"/>
        <v>0</v>
      </c>
      <c r="N10" s="24">
        <f t="shared" si="0"/>
        <v>0</v>
      </c>
      <c r="O10" s="24">
        <f t="shared" si="0"/>
        <v>0</v>
      </c>
      <c r="P10" s="23">
        <f t="shared" si="0"/>
        <v>65</v>
      </c>
      <c r="Q10" s="23">
        <f t="shared" si="0"/>
        <v>16106940.739999998</v>
      </c>
      <c r="R10" s="23">
        <f t="shared" si="0"/>
        <v>0</v>
      </c>
      <c r="S10" s="23">
        <f t="shared" si="0"/>
        <v>0</v>
      </c>
      <c r="T10" s="23">
        <f t="shared" si="0"/>
        <v>0</v>
      </c>
      <c r="U10" s="23">
        <f t="shared" si="0"/>
        <v>0</v>
      </c>
      <c r="V10" s="23">
        <f t="shared" si="0"/>
        <v>0</v>
      </c>
      <c r="W10" s="23">
        <f t="shared" si="0"/>
        <v>0</v>
      </c>
      <c r="X10" s="23">
        <f t="shared" si="0"/>
        <v>0</v>
      </c>
      <c r="Y10" s="23">
        <f t="shared" si="0"/>
        <v>0</v>
      </c>
      <c r="Z10" s="23">
        <f t="shared" si="0"/>
        <v>0</v>
      </c>
      <c r="AA10" s="23">
        <f t="shared" si="0"/>
        <v>0</v>
      </c>
      <c r="AB10" s="23">
        <f t="shared" si="0"/>
        <v>0</v>
      </c>
      <c r="AC10" s="23">
        <f t="shared" si="0"/>
        <v>0</v>
      </c>
      <c r="AD10" s="23">
        <f t="shared" si="0"/>
        <v>15</v>
      </c>
      <c r="AE10" s="23">
        <f t="shared" si="0"/>
        <v>3930336.42</v>
      </c>
      <c r="AF10" s="23">
        <f t="shared" si="0"/>
        <v>2</v>
      </c>
      <c r="AG10" s="23">
        <f t="shared" si="0"/>
        <v>339141.43999999994</v>
      </c>
      <c r="AH10" s="23">
        <f t="shared" si="0"/>
        <v>0</v>
      </c>
      <c r="AI10" s="23">
        <f t="shared" si="0"/>
        <v>0</v>
      </c>
      <c r="AJ10" s="23">
        <f t="shared" si="0"/>
        <v>0</v>
      </c>
      <c r="AK10" s="23">
        <f t="shared" si="0"/>
        <v>0</v>
      </c>
      <c r="AL10" s="23">
        <f t="shared" si="0"/>
        <v>14</v>
      </c>
      <c r="AM10" s="23">
        <f t="shared" si="0"/>
        <v>2572937.1359999999</v>
      </c>
      <c r="AN10" s="23">
        <f t="shared" si="0"/>
        <v>0</v>
      </c>
      <c r="AO10" s="23">
        <f t="shared" si="0"/>
        <v>0</v>
      </c>
      <c r="AP10" s="23">
        <f t="shared" si="0"/>
        <v>0</v>
      </c>
      <c r="AQ10" s="23">
        <f t="shared" si="0"/>
        <v>0</v>
      </c>
      <c r="AR10" s="23">
        <f t="shared" si="0"/>
        <v>126</v>
      </c>
      <c r="AS10" s="23">
        <f t="shared" si="0"/>
        <v>30810028.575999998</v>
      </c>
    </row>
    <row r="11" spans="1:45" s="2" customFormat="1" ht="25.5" hidden="1" customHeight="1" x14ac:dyDescent="0.25">
      <c r="A11" s="25">
        <v>0.34</v>
      </c>
      <c r="B11" s="163" t="s">
        <v>48</v>
      </c>
      <c r="C11" s="26" t="s">
        <v>49</v>
      </c>
      <c r="D11" s="27">
        <v>1.4</v>
      </c>
      <c r="E11" s="27">
        <v>1.68</v>
      </c>
      <c r="F11" s="28">
        <v>149270</v>
      </c>
      <c r="G11" s="25">
        <v>0.34</v>
      </c>
      <c r="H11" s="29">
        <f t="shared" ref="H11:H74" si="1">F11*(D11*G11+(1-G11))</f>
        <v>169570.71999999997</v>
      </c>
      <c r="I11" s="29">
        <f t="shared" ref="I11:I74" si="2">F11*(E11*G11+(1-G11))</f>
        <v>183781.22399999999</v>
      </c>
      <c r="J11" s="30"/>
      <c r="K11" s="30">
        <f t="shared" ref="K11:K74" si="3">J11*H11</f>
        <v>0</v>
      </c>
      <c r="L11" s="31"/>
      <c r="M11" s="30">
        <f t="shared" ref="M11:M74" si="4">L11*H11</f>
        <v>0</v>
      </c>
      <c r="N11" s="30"/>
      <c r="O11" s="30">
        <f t="shared" ref="O11:O74" si="5">N11*H11</f>
        <v>0</v>
      </c>
      <c r="P11" s="30">
        <v>10</v>
      </c>
      <c r="Q11" s="30">
        <f t="shared" ref="Q11:Q74" si="6">P11*H11</f>
        <v>1695707.1999999997</v>
      </c>
      <c r="R11" s="30"/>
      <c r="S11" s="30">
        <f t="shared" ref="S11:S74" si="7">SUM(R11*H11)</f>
        <v>0</v>
      </c>
      <c r="T11" s="30"/>
      <c r="U11" s="30"/>
      <c r="V11" s="30"/>
      <c r="W11" s="30"/>
      <c r="X11" s="30"/>
      <c r="Y11" s="30"/>
      <c r="Z11" s="30"/>
      <c r="AA11" s="30">
        <f t="shared" ref="AA11:AA74" si="8">SUM(Z11*H11)</f>
        <v>0</v>
      </c>
      <c r="AB11" s="30"/>
      <c r="AC11" s="30">
        <f t="shared" ref="AC11:AC74" si="9">SUM(AB11*H11)</f>
        <v>0</v>
      </c>
      <c r="AD11" s="30"/>
      <c r="AE11" s="30">
        <f t="shared" ref="AE11:AE74" si="10">AD11*H11</f>
        <v>0</v>
      </c>
      <c r="AF11" s="30">
        <v>2</v>
      </c>
      <c r="AG11" s="30">
        <f t="shared" ref="AG11:AG74" si="11">AF11*H11</f>
        <v>339141.43999999994</v>
      </c>
      <c r="AH11" s="30"/>
      <c r="AI11" s="30">
        <f t="shared" ref="AI11:AI74" si="12">AH11*H11</f>
        <v>0</v>
      </c>
      <c r="AJ11" s="30"/>
      <c r="AK11" s="30">
        <f t="shared" ref="AK11:AK74" si="13">AJ11*I11</f>
        <v>0</v>
      </c>
      <c r="AL11" s="30">
        <v>14</v>
      </c>
      <c r="AM11" s="30">
        <f t="shared" ref="AM11:AM74" si="14">SUM(AL11*I11)</f>
        <v>2572937.1359999999</v>
      </c>
      <c r="AN11" s="30"/>
      <c r="AO11" s="30">
        <f t="shared" ref="AO11:AO74" si="15">AN11*I11</f>
        <v>0</v>
      </c>
      <c r="AP11" s="30"/>
      <c r="AQ11" s="30">
        <f t="shared" ref="AQ11:AQ74" si="16">AP11*I11</f>
        <v>0</v>
      </c>
      <c r="AR11" s="32">
        <f>SUM(J11,L11,N11,P11,R11,T11,V11,X11,Z11,AB11,AD11,AF11,AH11,AJ11,AL11,AN11,AP11,)</f>
        <v>26</v>
      </c>
      <c r="AS11" s="33">
        <f>SUM(K11,M11,O11,Q11,S11,U11,W11,Y11,AA11,AC11,AE11,AG11,AI11,AK11,AM11,AO11,AQ11,)</f>
        <v>4607785.7759999996</v>
      </c>
    </row>
    <row r="12" spans="1:45" s="2" customFormat="1" ht="24.75" customHeight="1" x14ac:dyDescent="0.25">
      <c r="A12" s="25">
        <v>0.39</v>
      </c>
      <c r="B12" s="164"/>
      <c r="C12" s="26" t="s">
        <v>50</v>
      </c>
      <c r="D12" s="27">
        <v>1.4</v>
      </c>
      <c r="E12" s="27">
        <v>1.68</v>
      </c>
      <c r="F12" s="28">
        <v>226663</v>
      </c>
      <c r="G12" s="25">
        <v>0.39</v>
      </c>
      <c r="H12" s="29">
        <f t="shared" si="1"/>
        <v>262022.42799999999</v>
      </c>
      <c r="I12" s="29">
        <f t="shared" si="2"/>
        <v>286774.02760000003</v>
      </c>
      <c r="J12" s="30">
        <v>30</v>
      </c>
      <c r="K12" s="30">
        <f t="shared" si="3"/>
        <v>7860672.8399999999</v>
      </c>
      <c r="L12" s="31"/>
      <c r="M12" s="30">
        <f t="shared" si="4"/>
        <v>0</v>
      </c>
      <c r="N12" s="30"/>
      <c r="O12" s="30">
        <f t="shared" si="5"/>
        <v>0</v>
      </c>
      <c r="P12" s="30">
        <v>55</v>
      </c>
      <c r="Q12" s="30">
        <f t="shared" si="6"/>
        <v>14411233.539999999</v>
      </c>
      <c r="R12" s="30"/>
      <c r="S12" s="30">
        <f t="shared" si="7"/>
        <v>0</v>
      </c>
      <c r="T12" s="30"/>
      <c r="U12" s="30"/>
      <c r="V12" s="30"/>
      <c r="W12" s="30"/>
      <c r="X12" s="30"/>
      <c r="Y12" s="30"/>
      <c r="Z12" s="30"/>
      <c r="AA12" s="30">
        <f t="shared" si="8"/>
        <v>0</v>
      </c>
      <c r="AB12" s="30"/>
      <c r="AC12" s="30">
        <f t="shared" si="9"/>
        <v>0</v>
      </c>
      <c r="AD12" s="30">
        <v>15</v>
      </c>
      <c r="AE12" s="30">
        <f t="shared" si="10"/>
        <v>3930336.42</v>
      </c>
      <c r="AF12" s="30"/>
      <c r="AG12" s="30">
        <f t="shared" si="11"/>
        <v>0</v>
      </c>
      <c r="AH12" s="30"/>
      <c r="AI12" s="30">
        <f t="shared" si="12"/>
        <v>0</v>
      </c>
      <c r="AJ12" s="30"/>
      <c r="AK12" s="30">
        <f t="shared" si="13"/>
        <v>0</v>
      </c>
      <c r="AL12" s="30"/>
      <c r="AM12" s="30">
        <f t="shared" si="14"/>
        <v>0</v>
      </c>
      <c r="AN12" s="30"/>
      <c r="AO12" s="30">
        <f t="shared" si="15"/>
        <v>0</v>
      </c>
      <c r="AP12" s="30"/>
      <c r="AQ12" s="30">
        <f t="shared" si="16"/>
        <v>0</v>
      </c>
      <c r="AR12" s="32">
        <f t="shared" ref="AR12:AS93" si="17">SUM(J12,L12,N12,P12,R12,T12,V12,X12,Z12,AB12,AD12,AF12,AH12,AJ12,AL12,AN12,AP12,)</f>
        <v>100</v>
      </c>
      <c r="AS12" s="33">
        <f t="shared" si="17"/>
        <v>26202242.799999997</v>
      </c>
    </row>
    <row r="13" spans="1:45" s="45" customFormat="1" x14ac:dyDescent="0.25">
      <c r="A13" s="34"/>
      <c r="B13" s="35"/>
      <c r="C13" s="36" t="s">
        <v>51</v>
      </c>
      <c r="D13" s="37"/>
      <c r="E13" s="37"/>
      <c r="F13" s="38"/>
      <c r="G13" s="39"/>
      <c r="H13" s="40"/>
      <c r="I13" s="40"/>
      <c r="J13" s="41">
        <f>J14</f>
        <v>160</v>
      </c>
      <c r="K13" s="41">
        <f t="shared" ref="K13:AS13" si="18">K14</f>
        <v>27093811.200000003</v>
      </c>
      <c r="L13" s="42">
        <f t="shared" si="18"/>
        <v>0</v>
      </c>
      <c r="M13" s="41">
        <f t="shared" si="18"/>
        <v>0</v>
      </c>
      <c r="N13" s="41">
        <f t="shared" si="18"/>
        <v>0</v>
      </c>
      <c r="O13" s="41">
        <f t="shared" si="18"/>
        <v>0</v>
      </c>
      <c r="P13" s="41">
        <f t="shared" si="18"/>
        <v>0</v>
      </c>
      <c r="Q13" s="41">
        <f t="shared" si="18"/>
        <v>0</v>
      </c>
      <c r="R13" s="41">
        <f t="shared" si="18"/>
        <v>0</v>
      </c>
      <c r="S13" s="41">
        <f t="shared" si="18"/>
        <v>0</v>
      </c>
      <c r="T13" s="41">
        <f t="shared" si="18"/>
        <v>0</v>
      </c>
      <c r="U13" s="41">
        <f t="shared" si="18"/>
        <v>0</v>
      </c>
      <c r="V13" s="41">
        <f t="shared" si="18"/>
        <v>0</v>
      </c>
      <c r="W13" s="41">
        <f t="shared" si="18"/>
        <v>0</v>
      </c>
      <c r="X13" s="41">
        <f t="shared" si="18"/>
        <v>0</v>
      </c>
      <c r="Y13" s="41">
        <f t="shared" si="18"/>
        <v>0</v>
      </c>
      <c r="Z13" s="41">
        <f t="shared" si="18"/>
        <v>0</v>
      </c>
      <c r="AA13" s="41">
        <f t="shared" si="18"/>
        <v>0</v>
      </c>
      <c r="AB13" s="41">
        <f t="shared" si="18"/>
        <v>0</v>
      </c>
      <c r="AC13" s="41">
        <f t="shared" si="18"/>
        <v>0</v>
      </c>
      <c r="AD13" s="41">
        <f t="shared" si="18"/>
        <v>0</v>
      </c>
      <c r="AE13" s="41">
        <f t="shared" si="18"/>
        <v>0</v>
      </c>
      <c r="AF13" s="41">
        <f t="shared" si="18"/>
        <v>0</v>
      </c>
      <c r="AG13" s="41">
        <f t="shared" si="18"/>
        <v>0</v>
      </c>
      <c r="AH13" s="41">
        <f t="shared" si="18"/>
        <v>0</v>
      </c>
      <c r="AI13" s="41">
        <f t="shared" si="18"/>
        <v>0</v>
      </c>
      <c r="AJ13" s="41">
        <f t="shared" si="18"/>
        <v>0</v>
      </c>
      <c r="AK13" s="41">
        <f t="shared" si="18"/>
        <v>0</v>
      </c>
      <c r="AL13" s="41">
        <f t="shared" si="18"/>
        <v>0</v>
      </c>
      <c r="AM13" s="41">
        <f t="shared" si="18"/>
        <v>0</v>
      </c>
      <c r="AN13" s="41">
        <f t="shared" si="18"/>
        <v>0</v>
      </c>
      <c r="AO13" s="41">
        <f t="shared" si="18"/>
        <v>0</v>
      </c>
      <c r="AP13" s="41">
        <f t="shared" si="18"/>
        <v>0</v>
      </c>
      <c r="AQ13" s="41">
        <f t="shared" si="18"/>
        <v>0</v>
      </c>
      <c r="AR13" s="43">
        <f t="shared" si="18"/>
        <v>160</v>
      </c>
      <c r="AS13" s="44">
        <f t="shared" si="18"/>
        <v>27093811.200000003</v>
      </c>
    </row>
    <row r="14" spans="1:45" s="2" customFormat="1" x14ac:dyDescent="0.25">
      <c r="A14" s="25">
        <v>0.22</v>
      </c>
      <c r="B14" s="46" t="s">
        <v>51</v>
      </c>
      <c r="C14" s="26" t="s">
        <v>52</v>
      </c>
      <c r="D14" s="27">
        <v>1.4</v>
      </c>
      <c r="E14" s="27">
        <v>1.68</v>
      </c>
      <c r="F14" s="28">
        <v>155640</v>
      </c>
      <c r="G14" s="25">
        <v>0.22</v>
      </c>
      <c r="H14" s="29">
        <f t="shared" si="1"/>
        <v>169336.32000000001</v>
      </c>
      <c r="I14" s="29">
        <f t="shared" si="2"/>
        <v>178923.74400000001</v>
      </c>
      <c r="J14" s="30">
        <v>160</v>
      </c>
      <c r="K14" s="30">
        <f t="shared" si="3"/>
        <v>27093811.200000003</v>
      </c>
      <c r="L14" s="31"/>
      <c r="M14" s="30">
        <f t="shared" si="4"/>
        <v>0</v>
      </c>
      <c r="N14" s="30"/>
      <c r="O14" s="30">
        <f t="shared" si="5"/>
        <v>0</v>
      </c>
      <c r="P14" s="30"/>
      <c r="Q14" s="30">
        <f t="shared" si="6"/>
        <v>0</v>
      </c>
      <c r="R14" s="30"/>
      <c r="S14" s="30">
        <f t="shared" si="7"/>
        <v>0</v>
      </c>
      <c r="T14" s="30"/>
      <c r="U14" s="30"/>
      <c r="V14" s="30"/>
      <c r="W14" s="30"/>
      <c r="X14" s="30"/>
      <c r="Y14" s="30"/>
      <c r="Z14" s="30"/>
      <c r="AA14" s="30">
        <f t="shared" si="8"/>
        <v>0</v>
      </c>
      <c r="AB14" s="30"/>
      <c r="AC14" s="30">
        <f t="shared" si="9"/>
        <v>0</v>
      </c>
      <c r="AD14" s="30"/>
      <c r="AE14" s="30">
        <f t="shared" si="10"/>
        <v>0</v>
      </c>
      <c r="AF14" s="30"/>
      <c r="AG14" s="30">
        <f t="shared" si="11"/>
        <v>0</v>
      </c>
      <c r="AH14" s="30"/>
      <c r="AI14" s="30">
        <f t="shared" si="12"/>
        <v>0</v>
      </c>
      <c r="AJ14" s="30"/>
      <c r="AK14" s="30">
        <f t="shared" si="13"/>
        <v>0</v>
      </c>
      <c r="AL14" s="30"/>
      <c r="AM14" s="30">
        <f t="shared" si="14"/>
        <v>0</v>
      </c>
      <c r="AN14" s="30"/>
      <c r="AO14" s="30">
        <f t="shared" si="15"/>
        <v>0</v>
      </c>
      <c r="AP14" s="30"/>
      <c r="AQ14" s="30">
        <f t="shared" si="16"/>
        <v>0</v>
      </c>
      <c r="AR14" s="32">
        <f t="shared" si="17"/>
        <v>160</v>
      </c>
      <c r="AS14" s="33">
        <f t="shared" si="17"/>
        <v>27093811.200000003</v>
      </c>
    </row>
    <row r="15" spans="1:45" s="45" customFormat="1" x14ac:dyDescent="0.25">
      <c r="A15" s="34"/>
      <c r="B15" s="47"/>
      <c r="C15" s="48" t="s">
        <v>53</v>
      </c>
      <c r="D15" s="37"/>
      <c r="E15" s="37"/>
      <c r="F15" s="38"/>
      <c r="G15" s="39"/>
      <c r="H15" s="40"/>
      <c r="I15" s="40"/>
      <c r="J15" s="41">
        <f>J16+J17</f>
        <v>50</v>
      </c>
      <c r="K15" s="41">
        <f t="shared" ref="K15:AS15" si="19">K16+K17</f>
        <v>9819207.7999999989</v>
      </c>
      <c r="L15" s="42">
        <f t="shared" si="19"/>
        <v>0</v>
      </c>
      <c r="M15" s="41">
        <f t="shared" si="19"/>
        <v>0</v>
      </c>
      <c r="N15" s="41">
        <f t="shared" si="19"/>
        <v>0</v>
      </c>
      <c r="O15" s="41">
        <f t="shared" si="19"/>
        <v>0</v>
      </c>
      <c r="P15" s="41">
        <f t="shared" si="19"/>
        <v>0</v>
      </c>
      <c r="Q15" s="41">
        <f t="shared" si="19"/>
        <v>0</v>
      </c>
      <c r="R15" s="41">
        <f t="shared" si="19"/>
        <v>0</v>
      </c>
      <c r="S15" s="41">
        <f t="shared" si="19"/>
        <v>0</v>
      </c>
      <c r="T15" s="41">
        <f t="shared" si="19"/>
        <v>0</v>
      </c>
      <c r="U15" s="41">
        <f t="shared" si="19"/>
        <v>0</v>
      </c>
      <c r="V15" s="41">
        <f t="shared" si="19"/>
        <v>0</v>
      </c>
      <c r="W15" s="41">
        <f t="shared" si="19"/>
        <v>0</v>
      </c>
      <c r="X15" s="41">
        <f t="shared" si="19"/>
        <v>0</v>
      </c>
      <c r="Y15" s="41">
        <f t="shared" si="19"/>
        <v>0</v>
      </c>
      <c r="Z15" s="41">
        <f t="shared" si="19"/>
        <v>0</v>
      </c>
      <c r="AA15" s="41">
        <f t="shared" si="19"/>
        <v>0</v>
      </c>
      <c r="AB15" s="41">
        <f t="shared" si="19"/>
        <v>0</v>
      </c>
      <c r="AC15" s="41">
        <f t="shared" si="19"/>
        <v>0</v>
      </c>
      <c r="AD15" s="41">
        <f t="shared" si="19"/>
        <v>0</v>
      </c>
      <c r="AE15" s="41">
        <f t="shared" si="19"/>
        <v>0</v>
      </c>
      <c r="AF15" s="41">
        <f t="shared" si="19"/>
        <v>0</v>
      </c>
      <c r="AG15" s="41">
        <f t="shared" si="19"/>
        <v>0</v>
      </c>
      <c r="AH15" s="41">
        <f t="shared" si="19"/>
        <v>0</v>
      </c>
      <c r="AI15" s="41">
        <f t="shared" si="19"/>
        <v>0</v>
      </c>
      <c r="AJ15" s="41">
        <f t="shared" si="19"/>
        <v>0</v>
      </c>
      <c r="AK15" s="41">
        <f t="shared" si="19"/>
        <v>0</v>
      </c>
      <c r="AL15" s="41">
        <f t="shared" si="19"/>
        <v>0</v>
      </c>
      <c r="AM15" s="41">
        <f t="shared" si="19"/>
        <v>0</v>
      </c>
      <c r="AN15" s="41">
        <f t="shared" si="19"/>
        <v>0</v>
      </c>
      <c r="AO15" s="41">
        <f t="shared" si="19"/>
        <v>0</v>
      </c>
      <c r="AP15" s="41">
        <f t="shared" si="19"/>
        <v>0</v>
      </c>
      <c r="AQ15" s="41">
        <f t="shared" si="19"/>
        <v>0</v>
      </c>
      <c r="AR15" s="43">
        <f t="shared" si="19"/>
        <v>50</v>
      </c>
      <c r="AS15" s="44">
        <f t="shared" si="19"/>
        <v>9819207.7999999989</v>
      </c>
    </row>
    <row r="16" spans="1:45" s="2" customFormat="1" x14ac:dyDescent="0.25">
      <c r="A16" s="25">
        <v>0.31</v>
      </c>
      <c r="B16" s="163" t="s">
        <v>53</v>
      </c>
      <c r="C16" s="26" t="s">
        <v>54</v>
      </c>
      <c r="D16" s="27">
        <v>1.4</v>
      </c>
      <c r="E16" s="27">
        <v>1.68</v>
      </c>
      <c r="F16" s="28">
        <v>174719</v>
      </c>
      <c r="G16" s="25">
        <v>0.31</v>
      </c>
      <c r="H16" s="29">
        <f t="shared" si="1"/>
        <v>196384.15599999999</v>
      </c>
      <c r="I16" s="29">
        <f t="shared" si="2"/>
        <v>211549.76519999997</v>
      </c>
      <c r="J16" s="30">
        <v>50</v>
      </c>
      <c r="K16" s="30">
        <f t="shared" si="3"/>
        <v>9819207.7999999989</v>
      </c>
      <c r="L16" s="31"/>
      <c r="M16" s="30">
        <f t="shared" si="4"/>
        <v>0</v>
      </c>
      <c r="N16" s="30"/>
      <c r="O16" s="30">
        <f t="shared" si="5"/>
        <v>0</v>
      </c>
      <c r="P16" s="30"/>
      <c r="Q16" s="30">
        <f t="shared" si="6"/>
        <v>0</v>
      </c>
      <c r="R16" s="30"/>
      <c r="S16" s="30">
        <f t="shared" si="7"/>
        <v>0</v>
      </c>
      <c r="T16" s="30"/>
      <c r="U16" s="30"/>
      <c r="V16" s="30"/>
      <c r="W16" s="30"/>
      <c r="X16" s="30"/>
      <c r="Y16" s="30"/>
      <c r="Z16" s="30"/>
      <c r="AA16" s="30">
        <f t="shared" si="8"/>
        <v>0</v>
      </c>
      <c r="AB16" s="30"/>
      <c r="AC16" s="30">
        <f t="shared" si="9"/>
        <v>0</v>
      </c>
      <c r="AD16" s="30"/>
      <c r="AE16" s="30">
        <f t="shared" si="10"/>
        <v>0</v>
      </c>
      <c r="AF16" s="30"/>
      <c r="AG16" s="30">
        <f t="shared" si="11"/>
        <v>0</v>
      </c>
      <c r="AH16" s="30"/>
      <c r="AI16" s="30">
        <f t="shared" si="12"/>
        <v>0</v>
      </c>
      <c r="AJ16" s="30"/>
      <c r="AK16" s="30">
        <f t="shared" si="13"/>
        <v>0</v>
      </c>
      <c r="AL16" s="30"/>
      <c r="AM16" s="30">
        <f t="shared" si="14"/>
        <v>0</v>
      </c>
      <c r="AN16" s="30"/>
      <c r="AO16" s="30">
        <f t="shared" si="15"/>
        <v>0</v>
      </c>
      <c r="AP16" s="30"/>
      <c r="AQ16" s="30">
        <f t="shared" si="16"/>
        <v>0</v>
      </c>
      <c r="AR16" s="32">
        <f t="shared" si="17"/>
        <v>50</v>
      </c>
      <c r="AS16" s="33">
        <f t="shared" si="17"/>
        <v>9819207.7999999989</v>
      </c>
    </row>
    <row r="17" spans="1:45" s="2" customFormat="1" hidden="1" x14ac:dyDescent="0.25">
      <c r="A17" s="25">
        <v>7.0000000000000007E-2</v>
      </c>
      <c r="B17" s="168"/>
      <c r="C17" s="26" t="s">
        <v>55</v>
      </c>
      <c r="D17" s="27">
        <v>1.4</v>
      </c>
      <c r="E17" s="27">
        <v>1.68</v>
      </c>
      <c r="F17" s="28">
        <v>514006</v>
      </c>
      <c r="G17" s="25">
        <v>7.0000000000000007E-2</v>
      </c>
      <c r="H17" s="29">
        <f t="shared" si="1"/>
        <v>528398.16800000006</v>
      </c>
      <c r="I17" s="29">
        <f t="shared" si="2"/>
        <v>538472.68559999997</v>
      </c>
      <c r="J17" s="30"/>
      <c r="K17" s="30">
        <f t="shared" si="3"/>
        <v>0</v>
      </c>
      <c r="L17" s="31"/>
      <c r="M17" s="30">
        <f t="shared" si="4"/>
        <v>0</v>
      </c>
      <c r="N17" s="30"/>
      <c r="O17" s="30">
        <f t="shared" si="5"/>
        <v>0</v>
      </c>
      <c r="P17" s="30"/>
      <c r="Q17" s="30">
        <f t="shared" si="6"/>
        <v>0</v>
      </c>
      <c r="R17" s="30"/>
      <c r="S17" s="30">
        <f t="shared" si="7"/>
        <v>0</v>
      </c>
      <c r="T17" s="30"/>
      <c r="U17" s="30"/>
      <c r="V17" s="30"/>
      <c r="W17" s="30"/>
      <c r="X17" s="30"/>
      <c r="Y17" s="30"/>
      <c r="Z17" s="30"/>
      <c r="AA17" s="30">
        <f t="shared" si="8"/>
        <v>0</v>
      </c>
      <c r="AB17" s="30"/>
      <c r="AC17" s="30">
        <f t="shared" si="9"/>
        <v>0</v>
      </c>
      <c r="AD17" s="30"/>
      <c r="AE17" s="30">
        <f t="shared" si="10"/>
        <v>0</v>
      </c>
      <c r="AF17" s="30"/>
      <c r="AG17" s="30">
        <f t="shared" si="11"/>
        <v>0</v>
      </c>
      <c r="AH17" s="30"/>
      <c r="AI17" s="30">
        <f t="shared" si="12"/>
        <v>0</v>
      </c>
      <c r="AJ17" s="30"/>
      <c r="AK17" s="30">
        <f t="shared" si="13"/>
        <v>0</v>
      </c>
      <c r="AL17" s="30"/>
      <c r="AM17" s="30">
        <f t="shared" si="14"/>
        <v>0</v>
      </c>
      <c r="AN17" s="30"/>
      <c r="AO17" s="30">
        <f t="shared" si="15"/>
        <v>0</v>
      </c>
      <c r="AP17" s="30"/>
      <c r="AQ17" s="30">
        <f t="shared" si="16"/>
        <v>0</v>
      </c>
      <c r="AR17" s="32">
        <f t="shared" si="17"/>
        <v>0</v>
      </c>
      <c r="AS17" s="33">
        <f t="shared" si="17"/>
        <v>0</v>
      </c>
    </row>
    <row r="18" spans="1:45" s="45" customFormat="1" ht="30" hidden="1" x14ac:dyDescent="0.25">
      <c r="A18" s="34"/>
      <c r="B18" s="49"/>
      <c r="C18" s="36" t="s">
        <v>56</v>
      </c>
      <c r="D18" s="37"/>
      <c r="E18" s="37"/>
      <c r="F18" s="38"/>
      <c r="G18" s="39"/>
      <c r="H18" s="40"/>
      <c r="I18" s="40"/>
      <c r="J18" s="41">
        <f>J19</f>
        <v>0</v>
      </c>
      <c r="K18" s="41">
        <f t="shared" ref="K18:AS18" si="20">K19</f>
        <v>0</v>
      </c>
      <c r="L18" s="42">
        <f t="shared" si="20"/>
        <v>0</v>
      </c>
      <c r="M18" s="41">
        <f t="shared" si="20"/>
        <v>0</v>
      </c>
      <c r="N18" s="41">
        <f t="shared" si="20"/>
        <v>0</v>
      </c>
      <c r="O18" s="41">
        <f t="shared" si="20"/>
        <v>0</v>
      </c>
      <c r="P18" s="41">
        <f t="shared" si="20"/>
        <v>0</v>
      </c>
      <c r="Q18" s="41">
        <f t="shared" si="20"/>
        <v>0</v>
      </c>
      <c r="R18" s="41">
        <f t="shared" si="20"/>
        <v>0</v>
      </c>
      <c r="S18" s="41">
        <f t="shared" si="20"/>
        <v>0</v>
      </c>
      <c r="T18" s="41">
        <f t="shared" si="20"/>
        <v>0</v>
      </c>
      <c r="U18" s="41">
        <f t="shared" si="20"/>
        <v>0</v>
      </c>
      <c r="V18" s="41">
        <f t="shared" si="20"/>
        <v>0</v>
      </c>
      <c r="W18" s="41">
        <f t="shared" si="20"/>
        <v>0</v>
      </c>
      <c r="X18" s="41">
        <f t="shared" si="20"/>
        <v>0</v>
      </c>
      <c r="Y18" s="41">
        <f t="shared" si="20"/>
        <v>0</v>
      </c>
      <c r="Z18" s="41">
        <f t="shared" si="20"/>
        <v>0</v>
      </c>
      <c r="AA18" s="41">
        <f t="shared" si="20"/>
        <v>0</v>
      </c>
      <c r="AB18" s="41">
        <f t="shared" si="20"/>
        <v>0</v>
      </c>
      <c r="AC18" s="41">
        <f t="shared" si="20"/>
        <v>0</v>
      </c>
      <c r="AD18" s="41">
        <f t="shared" si="20"/>
        <v>0</v>
      </c>
      <c r="AE18" s="41">
        <f t="shared" si="20"/>
        <v>0</v>
      </c>
      <c r="AF18" s="41">
        <f t="shared" si="20"/>
        <v>0</v>
      </c>
      <c r="AG18" s="41">
        <f t="shared" si="20"/>
        <v>0</v>
      </c>
      <c r="AH18" s="41">
        <f t="shared" si="20"/>
        <v>0</v>
      </c>
      <c r="AI18" s="41">
        <f t="shared" si="20"/>
        <v>0</v>
      </c>
      <c r="AJ18" s="41">
        <f t="shared" si="20"/>
        <v>0</v>
      </c>
      <c r="AK18" s="41">
        <f t="shared" si="20"/>
        <v>0</v>
      </c>
      <c r="AL18" s="41">
        <f t="shared" si="20"/>
        <v>0</v>
      </c>
      <c r="AM18" s="41">
        <f t="shared" si="20"/>
        <v>0</v>
      </c>
      <c r="AN18" s="41">
        <f t="shared" si="20"/>
        <v>0</v>
      </c>
      <c r="AO18" s="41">
        <f t="shared" si="20"/>
        <v>0</v>
      </c>
      <c r="AP18" s="41">
        <f t="shared" si="20"/>
        <v>0</v>
      </c>
      <c r="AQ18" s="41">
        <f t="shared" si="20"/>
        <v>0</v>
      </c>
      <c r="AR18" s="43">
        <f t="shared" si="20"/>
        <v>0</v>
      </c>
      <c r="AS18" s="44">
        <f t="shared" si="20"/>
        <v>0</v>
      </c>
    </row>
    <row r="19" spans="1:45" s="2" customFormat="1" ht="36" hidden="1" x14ac:dyDescent="0.25">
      <c r="A19" s="25">
        <v>0.5</v>
      </c>
      <c r="B19" s="46" t="s">
        <v>56</v>
      </c>
      <c r="C19" s="26" t="s">
        <v>57</v>
      </c>
      <c r="D19" s="27">
        <v>1.4</v>
      </c>
      <c r="E19" s="27">
        <v>1.68</v>
      </c>
      <c r="F19" s="28">
        <v>305847</v>
      </c>
      <c r="G19" s="25">
        <v>0.5</v>
      </c>
      <c r="H19" s="29">
        <f t="shared" si="1"/>
        <v>367016.39999999997</v>
      </c>
      <c r="I19" s="29">
        <f t="shared" si="2"/>
        <v>409834.98</v>
      </c>
      <c r="J19" s="30"/>
      <c r="K19" s="30">
        <f t="shared" si="3"/>
        <v>0</v>
      </c>
      <c r="L19" s="31"/>
      <c r="M19" s="30">
        <f t="shared" si="4"/>
        <v>0</v>
      </c>
      <c r="N19" s="30"/>
      <c r="O19" s="30">
        <f t="shared" si="5"/>
        <v>0</v>
      </c>
      <c r="P19" s="30"/>
      <c r="Q19" s="30">
        <f t="shared" si="6"/>
        <v>0</v>
      </c>
      <c r="R19" s="30"/>
      <c r="S19" s="30">
        <f t="shared" si="7"/>
        <v>0</v>
      </c>
      <c r="T19" s="30"/>
      <c r="U19" s="30"/>
      <c r="V19" s="30"/>
      <c r="W19" s="30"/>
      <c r="X19" s="30"/>
      <c r="Y19" s="30"/>
      <c r="Z19" s="30"/>
      <c r="AA19" s="30">
        <f t="shared" si="8"/>
        <v>0</v>
      </c>
      <c r="AB19" s="30"/>
      <c r="AC19" s="30">
        <f t="shared" si="9"/>
        <v>0</v>
      </c>
      <c r="AD19" s="30"/>
      <c r="AE19" s="30">
        <f t="shared" si="10"/>
        <v>0</v>
      </c>
      <c r="AF19" s="30"/>
      <c r="AG19" s="30">
        <f t="shared" si="11"/>
        <v>0</v>
      </c>
      <c r="AH19" s="30"/>
      <c r="AI19" s="30">
        <f t="shared" si="12"/>
        <v>0</v>
      </c>
      <c r="AJ19" s="30"/>
      <c r="AK19" s="30">
        <f t="shared" si="13"/>
        <v>0</v>
      </c>
      <c r="AL19" s="30"/>
      <c r="AM19" s="30">
        <f t="shared" si="14"/>
        <v>0</v>
      </c>
      <c r="AN19" s="30"/>
      <c r="AO19" s="30">
        <f t="shared" si="15"/>
        <v>0</v>
      </c>
      <c r="AP19" s="30"/>
      <c r="AQ19" s="30">
        <f t="shared" si="16"/>
        <v>0</v>
      </c>
      <c r="AR19" s="32">
        <f t="shared" si="17"/>
        <v>0</v>
      </c>
      <c r="AS19" s="33">
        <f t="shared" si="17"/>
        <v>0</v>
      </c>
    </row>
    <row r="20" spans="1:45" s="45" customFormat="1" hidden="1" x14ac:dyDescent="0.25">
      <c r="A20" s="34"/>
      <c r="B20" s="46"/>
      <c r="C20" s="36" t="s">
        <v>58</v>
      </c>
      <c r="D20" s="37"/>
      <c r="E20" s="37"/>
      <c r="F20" s="38"/>
      <c r="G20" s="39"/>
      <c r="H20" s="40"/>
      <c r="I20" s="40"/>
      <c r="J20" s="41">
        <f>J21</f>
        <v>0</v>
      </c>
      <c r="K20" s="41">
        <f t="shared" ref="K20:AS20" si="21">K21</f>
        <v>0</v>
      </c>
      <c r="L20" s="42">
        <f t="shared" si="21"/>
        <v>0</v>
      </c>
      <c r="M20" s="41">
        <f t="shared" si="21"/>
        <v>0</v>
      </c>
      <c r="N20" s="41">
        <f t="shared" si="21"/>
        <v>0</v>
      </c>
      <c r="O20" s="41">
        <f t="shared" si="21"/>
        <v>0</v>
      </c>
      <c r="P20" s="41">
        <f t="shared" si="21"/>
        <v>0</v>
      </c>
      <c r="Q20" s="41">
        <f t="shared" si="21"/>
        <v>0</v>
      </c>
      <c r="R20" s="41">
        <f t="shared" si="21"/>
        <v>0</v>
      </c>
      <c r="S20" s="41">
        <f t="shared" si="21"/>
        <v>0</v>
      </c>
      <c r="T20" s="41">
        <f t="shared" si="21"/>
        <v>0</v>
      </c>
      <c r="U20" s="41">
        <f t="shared" si="21"/>
        <v>0</v>
      </c>
      <c r="V20" s="41">
        <f t="shared" si="21"/>
        <v>0</v>
      </c>
      <c r="W20" s="41">
        <f t="shared" si="21"/>
        <v>0</v>
      </c>
      <c r="X20" s="41">
        <f t="shared" si="21"/>
        <v>0</v>
      </c>
      <c r="Y20" s="41">
        <f t="shared" si="21"/>
        <v>0</v>
      </c>
      <c r="Z20" s="41">
        <f t="shared" si="21"/>
        <v>0</v>
      </c>
      <c r="AA20" s="41">
        <f t="shared" si="21"/>
        <v>0</v>
      </c>
      <c r="AB20" s="41">
        <f t="shared" si="21"/>
        <v>67</v>
      </c>
      <c r="AC20" s="41">
        <f t="shared" si="21"/>
        <v>9000624.5599999987</v>
      </c>
      <c r="AD20" s="41">
        <f t="shared" si="21"/>
        <v>0</v>
      </c>
      <c r="AE20" s="41">
        <f t="shared" si="21"/>
        <v>0</v>
      </c>
      <c r="AF20" s="41">
        <f t="shared" si="21"/>
        <v>0</v>
      </c>
      <c r="AG20" s="41">
        <f t="shared" si="21"/>
        <v>0</v>
      </c>
      <c r="AH20" s="41">
        <f t="shared" si="21"/>
        <v>0</v>
      </c>
      <c r="AI20" s="41">
        <f t="shared" si="21"/>
        <v>0</v>
      </c>
      <c r="AJ20" s="41">
        <f t="shared" si="21"/>
        <v>0</v>
      </c>
      <c r="AK20" s="41">
        <f t="shared" si="21"/>
        <v>0</v>
      </c>
      <c r="AL20" s="41">
        <f t="shared" si="21"/>
        <v>0</v>
      </c>
      <c r="AM20" s="41">
        <f t="shared" si="21"/>
        <v>0</v>
      </c>
      <c r="AN20" s="41">
        <f t="shared" si="21"/>
        <v>0</v>
      </c>
      <c r="AO20" s="41">
        <f t="shared" si="21"/>
        <v>0</v>
      </c>
      <c r="AP20" s="41">
        <f t="shared" si="21"/>
        <v>0</v>
      </c>
      <c r="AQ20" s="41">
        <f t="shared" si="21"/>
        <v>0</v>
      </c>
      <c r="AR20" s="43">
        <f t="shared" si="21"/>
        <v>67</v>
      </c>
      <c r="AS20" s="44">
        <f t="shared" si="21"/>
        <v>9000624.5599999987</v>
      </c>
    </row>
    <row r="21" spans="1:45" s="2" customFormat="1" hidden="1" x14ac:dyDescent="0.25">
      <c r="A21" s="25">
        <v>0.34</v>
      </c>
      <c r="B21" s="46" t="s">
        <v>58</v>
      </c>
      <c r="C21" s="26" t="s">
        <v>59</v>
      </c>
      <c r="D21" s="27">
        <v>1.4</v>
      </c>
      <c r="E21" s="27">
        <v>1.68</v>
      </c>
      <c r="F21" s="28">
        <v>118255</v>
      </c>
      <c r="G21" s="25">
        <v>0.34</v>
      </c>
      <c r="H21" s="29">
        <f t="shared" si="1"/>
        <v>134337.68</v>
      </c>
      <c r="I21" s="29">
        <f t="shared" si="2"/>
        <v>145595.55599999998</v>
      </c>
      <c r="J21" s="30"/>
      <c r="K21" s="30">
        <f t="shared" si="3"/>
        <v>0</v>
      </c>
      <c r="L21" s="31"/>
      <c r="M21" s="30">
        <f t="shared" si="4"/>
        <v>0</v>
      </c>
      <c r="N21" s="30"/>
      <c r="O21" s="30">
        <f t="shared" si="5"/>
        <v>0</v>
      </c>
      <c r="P21" s="30"/>
      <c r="Q21" s="30">
        <f t="shared" si="6"/>
        <v>0</v>
      </c>
      <c r="R21" s="30"/>
      <c r="S21" s="30">
        <f t="shared" si="7"/>
        <v>0</v>
      </c>
      <c r="T21" s="30"/>
      <c r="U21" s="30"/>
      <c r="V21" s="30"/>
      <c r="W21" s="30"/>
      <c r="X21" s="30"/>
      <c r="Y21" s="30"/>
      <c r="Z21" s="30"/>
      <c r="AA21" s="30">
        <f t="shared" si="8"/>
        <v>0</v>
      </c>
      <c r="AB21" s="30">
        <f>78-11</f>
        <v>67</v>
      </c>
      <c r="AC21" s="30">
        <f t="shared" si="9"/>
        <v>9000624.5599999987</v>
      </c>
      <c r="AD21" s="30"/>
      <c r="AE21" s="30">
        <f t="shared" si="10"/>
        <v>0</v>
      </c>
      <c r="AF21" s="30"/>
      <c r="AG21" s="30">
        <f t="shared" si="11"/>
        <v>0</v>
      </c>
      <c r="AH21" s="30"/>
      <c r="AI21" s="30">
        <f t="shared" si="12"/>
        <v>0</v>
      </c>
      <c r="AJ21" s="30"/>
      <c r="AK21" s="30">
        <f t="shared" si="13"/>
        <v>0</v>
      </c>
      <c r="AL21" s="30"/>
      <c r="AM21" s="30">
        <f t="shared" si="14"/>
        <v>0</v>
      </c>
      <c r="AN21" s="30"/>
      <c r="AO21" s="30">
        <f t="shared" si="15"/>
        <v>0</v>
      </c>
      <c r="AP21" s="30"/>
      <c r="AQ21" s="30">
        <f t="shared" si="16"/>
        <v>0</v>
      </c>
      <c r="AR21" s="32">
        <f t="shared" si="17"/>
        <v>67</v>
      </c>
      <c r="AS21" s="33">
        <f t="shared" si="17"/>
        <v>9000624.5599999987</v>
      </c>
    </row>
    <row r="22" spans="1:45" s="45" customFormat="1" hidden="1" x14ac:dyDescent="0.25">
      <c r="A22" s="34"/>
      <c r="B22" s="47"/>
      <c r="C22" s="48" t="s">
        <v>60</v>
      </c>
      <c r="D22" s="37"/>
      <c r="E22" s="37"/>
      <c r="F22" s="38"/>
      <c r="G22" s="39"/>
      <c r="H22" s="40"/>
      <c r="I22" s="40"/>
      <c r="J22" s="41">
        <f>J23+J24</f>
        <v>0</v>
      </c>
      <c r="K22" s="41">
        <f t="shared" ref="K22:AS22" si="22">K23+K24</f>
        <v>0</v>
      </c>
      <c r="L22" s="42">
        <f t="shared" si="22"/>
        <v>3</v>
      </c>
      <c r="M22" s="41">
        <f t="shared" si="22"/>
        <v>3524507.92</v>
      </c>
      <c r="N22" s="41">
        <f t="shared" si="22"/>
        <v>0</v>
      </c>
      <c r="O22" s="41">
        <f t="shared" si="22"/>
        <v>0</v>
      </c>
      <c r="P22" s="41">
        <f t="shared" si="22"/>
        <v>0</v>
      </c>
      <c r="Q22" s="41">
        <f t="shared" si="22"/>
        <v>0</v>
      </c>
      <c r="R22" s="41">
        <f t="shared" si="22"/>
        <v>0</v>
      </c>
      <c r="S22" s="41">
        <f t="shared" si="22"/>
        <v>0</v>
      </c>
      <c r="T22" s="41">
        <f t="shared" si="22"/>
        <v>0</v>
      </c>
      <c r="U22" s="41">
        <f t="shared" si="22"/>
        <v>0</v>
      </c>
      <c r="V22" s="41">
        <f t="shared" si="22"/>
        <v>0</v>
      </c>
      <c r="W22" s="41">
        <f t="shared" si="22"/>
        <v>0</v>
      </c>
      <c r="X22" s="41">
        <f t="shared" si="22"/>
        <v>0</v>
      </c>
      <c r="Y22" s="41">
        <f t="shared" si="22"/>
        <v>0</v>
      </c>
      <c r="Z22" s="41">
        <f t="shared" si="22"/>
        <v>0</v>
      </c>
      <c r="AA22" s="41">
        <f t="shared" si="22"/>
        <v>0</v>
      </c>
      <c r="AB22" s="41">
        <f t="shared" si="22"/>
        <v>0</v>
      </c>
      <c r="AC22" s="41">
        <f t="shared" si="22"/>
        <v>0</v>
      </c>
      <c r="AD22" s="41">
        <f t="shared" si="22"/>
        <v>0</v>
      </c>
      <c r="AE22" s="41">
        <f t="shared" si="22"/>
        <v>0</v>
      </c>
      <c r="AF22" s="41">
        <f t="shared" si="22"/>
        <v>0</v>
      </c>
      <c r="AG22" s="41">
        <f t="shared" si="22"/>
        <v>0</v>
      </c>
      <c r="AH22" s="41">
        <f t="shared" si="22"/>
        <v>0</v>
      </c>
      <c r="AI22" s="41">
        <f t="shared" si="22"/>
        <v>0</v>
      </c>
      <c r="AJ22" s="41">
        <f t="shared" si="22"/>
        <v>0</v>
      </c>
      <c r="AK22" s="41">
        <f t="shared" si="22"/>
        <v>0</v>
      </c>
      <c r="AL22" s="41">
        <f t="shared" si="22"/>
        <v>0</v>
      </c>
      <c r="AM22" s="41">
        <f t="shared" si="22"/>
        <v>0</v>
      </c>
      <c r="AN22" s="41">
        <f t="shared" si="22"/>
        <v>0</v>
      </c>
      <c r="AO22" s="41">
        <f t="shared" si="22"/>
        <v>0</v>
      </c>
      <c r="AP22" s="41">
        <f t="shared" si="22"/>
        <v>0</v>
      </c>
      <c r="AQ22" s="41">
        <f t="shared" si="22"/>
        <v>0</v>
      </c>
      <c r="AR22" s="43">
        <f t="shared" si="22"/>
        <v>3</v>
      </c>
      <c r="AS22" s="44">
        <f t="shared" si="22"/>
        <v>3524507.92</v>
      </c>
    </row>
    <row r="23" spans="1:45" s="2" customFormat="1" hidden="1" x14ac:dyDescent="0.25">
      <c r="A23" s="25">
        <v>0.49</v>
      </c>
      <c r="B23" s="163" t="s">
        <v>60</v>
      </c>
      <c r="C23" s="26" t="s">
        <v>61</v>
      </c>
      <c r="D23" s="27">
        <v>1.4</v>
      </c>
      <c r="E23" s="27">
        <v>1.68</v>
      </c>
      <c r="F23" s="28">
        <v>623703</v>
      </c>
      <c r="G23" s="25">
        <v>0.49</v>
      </c>
      <c r="H23" s="29">
        <f t="shared" si="1"/>
        <v>745948.78799999994</v>
      </c>
      <c r="I23" s="29">
        <f t="shared" si="2"/>
        <v>831520.83959999995</v>
      </c>
      <c r="J23" s="30"/>
      <c r="K23" s="30">
        <f t="shared" si="3"/>
        <v>0</v>
      </c>
      <c r="L23" s="31">
        <v>2</v>
      </c>
      <c r="M23" s="30">
        <f t="shared" si="4"/>
        <v>1491897.5759999999</v>
      </c>
      <c r="N23" s="30"/>
      <c r="O23" s="30">
        <f t="shared" si="5"/>
        <v>0</v>
      </c>
      <c r="P23" s="30"/>
      <c r="Q23" s="30">
        <f t="shared" si="6"/>
        <v>0</v>
      </c>
      <c r="R23" s="30"/>
      <c r="S23" s="30">
        <f t="shared" si="7"/>
        <v>0</v>
      </c>
      <c r="T23" s="30"/>
      <c r="U23" s="30"/>
      <c r="V23" s="30"/>
      <c r="W23" s="30"/>
      <c r="X23" s="30"/>
      <c r="Y23" s="30"/>
      <c r="Z23" s="30"/>
      <c r="AA23" s="30">
        <f t="shared" si="8"/>
        <v>0</v>
      </c>
      <c r="AB23" s="30"/>
      <c r="AC23" s="30">
        <f t="shared" si="9"/>
        <v>0</v>
      </c>
      <c r="AD23" s="30"/>
      <c r="AE23" s="30">
        <f t="shared" si="10"/>
        <v>0</v>
      </c>
      <c r="AF23" s="30"/>
      <c r="AG23" s="30">
        <f t="shared" si="11"/>
        <v>0</v>
      </c>
      <c r="AH23" s="30"/>
      <c r="AI23" s="30">
        <f t="shared" si="12"/>
        <v>0</v>
      </c>
      <c r="AJ23" s="30"/>
      <c r="AK23" s="30">
        <f t="shared" si="13"/>
        <v>0</v>
      </c>
      <c r="AL23" s="30"/>
      <c r="AM23" s="30">
        <f t="shared" si="14"/>
        <v>0</v>
      </c>
      <c r="AN23" s="30"/>
      <c r="AO23" s="30">
        <f t="shared" si="15"/>
        <v>0</v>
      </c>
      <c r="AP23" s="30"/>
      <c r="AQ23" s="30">
        <f t="shared" si="16"/>
        <v>0</v>
      </c>
      <c r="AR23" s="32">
        <f t="shared" si="17"/>
        <v>2</v>
      </c>
      <c r="AS23" s="33">
        <f t="shared" si="17"/>
        <v>1491897.5759999999</v>
      </c>
    </row>
    <row r="24" spans="1:45" s="2" customFormat="1" hidden="1" x14ac:dyDescent="0.25">
      <c r="A24" s="25">
        <v>0.28000000000000003</v>
      </c>
      <c r="B24" s="168"/>
      <c r="C24" s="26" t="s">
        <v>62</v>
      </c>
      <c r="D24" s="27">
        <v>1.4</v>
      </c>
      <c r="E24" s="27">
        <v>1.68</v>
      </c>
      <c r="F24" s="28">
        <v>1827887</v>
      </c>
      <c r="G24" s="25">
        <v>0.28000000000000003</v>
      </c>
      <c r="H24" s="29">
        <f t="shared" si="1"/>
        <v>2032610.3440000003</v>
      </c>
      <c r="I24" s="29">
        <f t="shared" si="2"/>
        <v>2175916.6847999999</v>
      </c>
      <c r="J24" s="30"/>
      <c r="K24" s="30">
        <f t="shared" si="3"/>
        <v>0</v>
      </c>
      <c r="L24" s="31">
        <v>1</v>
      </c>
      <c r="M24" s="30">
        <f t="shared" si="4"/>
        <v>2032610.3440000003</v>
      </c>
      <c r="N24" s="30"/>
      <c r="O24" s="30">
        <f t="shared" si="5"/>
        <v>0</v>
      </c>
      <c r="P24" s="30"/>
      <c r="Q24" s="30">
        <f t="shared" si="6"/>
        <v>0</v>
      </c>
      <c r="R24" s="30"/>
      <c r="S24" s="30">
        <f t="shared" si="7"/>
        <v>0</v>
      </c>
      <c r="T24" s="30"/>
      <c r="U24" s="30"/>
      <c r="V24" s="30"/>
      <c r="W24" s="30"/>
      <c r="X24" s="30"/>
      <c r="Y24" s="30"/>
      <c r="Z24" s="30"/>
      <c r="AA24" s="30">
        <f t="shared" si="8"/>
        <v>0</v>
      </c>
      <c r="AB24" s="30"/>
      <c r="AC24" s="30">
        <f t="shared" si="9"/>
        <v>0</v>
      </c>
      <c r="AD24" s="30"/>
      <c r="AE24" s="30">
        <f t="shared" si="10"/>
        <v>0</v>
      </c>
      <c r="AF24" s="30"/>
      <c r="AG24" s="30">
        <f t="shared" si="11"/>
        <v>0</v>
      </c>
      <c r="AH24" s="30"/>
      <c r="AI24" s="30">
        <f t="shared" si="12"/>
        <v>0</v>
      </c>
      <c r="AJ24" s="30"/>
      <c r="AK24" s="30">
        <f t="shared" si="13"/>
        <v>0</v>
      </c>
      <c r="AL24" s="30"/>
      <c r="AM24" s="30">
        <f t="shared" si="14"/>
        <v>0</v>
      </c>
      <c r="AN24" s="30"/>
      <c r="AO24" s="30">
        <f t="shared" si="15"/>
        <v>0</v>
      </c>
      <c r="AP24" s="30"/>
      <c r="AQ24" s="30">
        <f t="shared" si="16"/>
        <v>0</v>
      </c>
      <c r="AR24" s="32">
        <f t="shared" si="17"/>
        <v>1</v>
      </c>
      <c r="AS24" s="33">
        <f t="shared" si="17"/>
        <v>2032610.3440000003</v>
      </c>
    </row>
    <row r="25" spans="1:45" s="45" customFormat="1" hidden="1" x14ac:dyDescent="0.25">
      <c r="A25" s="34"/>
      <c r="B25" s="50"/>
      <c r="C25" s="48" t="s">
        <v>63</v>
      </c>
      <c r="D25" s="37"/>
      <c r="E25" s="37"/>
      <c r="F25" s="38"/>
      <c r="G25" s="39"/>
      <c r="H25" s="40"/>
      <c r="I25" s="40"/>
      <c r="J25" s="41">
        <f>J26+J27+J28+J29+J30+J31</f>
        <v>0</v>
      </c>
      <c r="K25" s="41">
        <f t="shared" ref="K25:AS25" si="23">K26+K27+K28+K29+K30+K31</f>
        <v>0</v>
      </c>
      <c r="L25" s="42">
        <f t="shared" si="23"/>
        <v>269</v>
      </c>
      <c r="M25" s="41">
        <f t="shared" si="23"/>
        <v>72927796.147999987</v>
      </c>
      <c r="N25" s="41">
        <f t="shared" si="23"/>
        <v>0</v>
      </c>
      <c r="O25" s="41">
        <f t="shared" si="23"/>
        <v>0</v>
      </c>
      <c r="P25" s="41">
        <f t="shared" si="23"/>
        <v>0</v>
      </c>
      <c r="Q25" s="41">
        <f t="shared" si="23"/>
        <v>0</v>
      </c>
      <c r="R25" s="41">
        <f t="shared" si="23"/>
        <v>0</v>
      </c>
      <c r="S25" s="41">
        <f t="shared" si="23"/>
        <v>0</v>
      </c>
      <c r="T25" s="41">
        <f t="shared" si="23"/>
        <v>0</v>
      </c>
      <c r="U25" s="41">
        <f t="shared" si="23"/>
        <v>0</v>
      </c>
      <c r="V25" s="41">
        <f t="shared" si="23"/>
        <v>0</v>
      </c>
      <c r="W25" s="41">
        <f t="shared" si="23"/>
        <v>0</v>
      </c>
      <c r="X25" s="41">
        <f t="shared" si="23"/>
        <v>0</v>
      </c>
      <c r="Y25" s="41">
        <f t="shared" si="23"/>
        <v>0</v>
      </c>
      <c r="Z25" s="41">
        <f t="shared" si="23"/>
        <v>0</v>
      </c>
      <c r="AA25" s="41">
        <f t="shared" si="23"/>
        <v>0</v>
      </c>
      <c r="AB25" s="41">
        <f t="shared" si="23"/>
        <v>0</v>
      </c>
      <c r="AC25" s="41">
        <f t="shared" si="23"/>
        <v>0</v>
      </c>
      <c r="AD25" s="41">
        <f t="shared" si="23"/>
        <v>0</v>
      </c>
      <c r="AE25" s="41">
        <f t="shared" si="23"/>
        <v>0</v>
      </c>
      <c r="AF25" s="41">
        <f t="shared" si="23"/>
        <v>0</v>
      </c>
      <c r="AG25" s="41">
        <f t="shared" si="23"/>
        <v>0</v>
      </c>
      <c r="AH25" s="41">
        <f t="shared" si="23"/>
        <v>0</v>
      </c>
      <c r="AI25" s="41">
        <f t="shared" si="23"/>
        <v>0</v>
      </c>
      <c r="AJ25" s="41">
        <f t="shared" si="23"/>
        <v>0</v>
      </c>
      <c r="AK25" s="41">
        <f t="shared" si="23"/>
        <v>0</v>
      </c>
      <c r="AL25" s="41">
        <f t="shared" si="23"/>
        <v>0</v>
      </c>
      <c r="AM25" s="41">
        <f t="shared" si="23"/>
        <v>0</v>
      </c>
      <c r="AN25" s="41">
        <f t="shared" si="23"/>
        <v>0</v>
      </c>
      <c r="AO25" s="41">
        <f t="shared" si="23"/>
        <v>0</v>
      </c>
      <c r="AP25" s="41">
        <f t="shared" si="23"/>
        <v>0</v>
      </c>
      <c r="AQ25" s="41">
        <f t="shared" si="23"/>
        <v>0</v>
      </c>
      <c r="AR25" s="43">
        <f t="shared" si="23"/>
        <v>269</v>
      </c>
      <c r="AS25" s="44">
        <f t="shared" si="23"/>
        <v>72927796.147999987</v>
      </c>
    </row>
    <row r="26" spans="1:45" s="2" customFormat="1" hidden="1" x14ac:dyDescent="0.25">
      <c r="A26" s="25">
        <v>0.25</v>
      </c>
      <c r="B26" s="163" t="s">
        <v>63</v>
      </c>
      <c r="C26" s="26" t="s">
        <v>64</v>
      </c>
      <c r="D26" s="27">
        <v>1.4</v>
      </c>
      <c r="E26" s="27">
        <v>1.68</v>
      </c>
      <c r="F26" s="28">
        <v>188927</v>
      </c>
      <c r="G26" s="25">
        <v>0.25</v>
      </c>
      <c r="H26" s="29">
        <f t="shared" si="1"/>
        <v>207819.7</v>
      </c>
      <c r="I26" s="29">
        <f t="shared" si="2"/>
        <v>221044.59</v>
      </c>
      <c r="J26" s="30"/>
      <c r="K26" s="30">
        <f t="shared" si="3"/>
        <v>0</v>
      </c>
      <c r="L26" s="31">
        <v>170</v>
      </c>
      <c r="M26" s="30">
        <f t="shared" si="4"/>
        <v>35329349</v>
      </c>
      <c r="N26" s="30"/>
      <c r="O26" s="30">
        <f t="shared" si="5"/>
        <v>0</v>
      </c>
      <c r="P26" s="30"/>
      <c r="Q26" s="30">
        <f t="shared" si="6"/>
        <v>0</v>
      </c>
      <c r="R26" s="30"/>
      <c r="S26" s="30">
        <f t="shared" si="7"/>
        <v>0</v>
      </c>
      <c r="T26" s="30"/>
      <c r="U26" s="30"/>
      <c r="V26" s="30"/>
      <c r="W26" s="30"/>
      <c r="X26" s="30"/>
      <c r="Y26" s="30"/>
      <c r="Z26" s="30"/>
      <c r="AA26" s="30">
        <f t="shared" si="8"/>
        <v>0</v>
      </c>
      <c r="AB26" s="30"/>
      <c r="AC26" s="30">
        <f t="shared" si="9"/>
        <v>0</v>
      </c>
      <c r="AD26" s="30"/>
      <c r="AE26" s="30">
        <f t="shared" si="10"/>
        <v>0</v>
      </c>
      <c r="AF26" s="30"/>
      <c r="AG26" s="30">
        <f t="shared" si="11"/>
        <v>0</v>
      </c>
      <c r="AH26" s="30"/>
      <c r="AI26" s="30">
        <f t="shared" si="12"/>
        <v>0</v>
      </c>
      <c r="AJ26" s="30"/>
      <c r="AK26" s="30">
        <f t="shared" si="13"/>
        <v>0</v>
      </c>
      <c r="AL26" s="30"/>
      <c r="AM26" s="30">
        <f t="shared" si="14"/>
        <v>0</v>
      </c>
      <c r="AN26" s="30"/>
      <c r="AO26" s="30">
        <f t="shared" si="15"/>
        <v>0</v>
      </c>
      <c r="AP26" s="30"/>
      <c r="AQ26" s="30">
        <f t="shared" si="16"/>
        <v>0</v>
      </c>
      <c r="AR26" s="32">
        <f t="shared" si="17"/>
        <v>170</v>
      </c>
      <c r="AS26" s="33">
        <f t="shared" si="17"/>
        <v>35329349</v>
      </c>
    </row>
    <row r="27" spans="1:45" s="2" customFormat="1" hidden="1" x14ac:dyDescent="0.25">
      <c r="A27" s="25">
        <v>0.2</v>
      </c>
      <c r="B27" s="167"/>
      <c r="C27" s="26" t="s">
        <v>65</v>
      </c>
      <c r="D27" s="27">
        <v>1.4</v>
      </c>
      <c r="E27" s="27">
        <v>1.68</v>
      </c>
      <c r="F27" s="28">
        <v>289032</v>
      </c>
      <c r="G27" s="25">
        <v>0.2</v>
      </c>
      <c r="H27" s="29">
        <f t="shared" si="1"/>
        <v>312154.56</v>
      </c>
      <c r="I27" s="29">
        <f t="shared" si="2"/>
        <v>328340.35200000001</v>
      </c>
      <c r="J27" s="30"/>
      <c r="K27" s="30">
        <f t="shared" si="3"/>
        <v>0</v>
      </c>
      <c r="L27" s="31"/>
      <c r="M27" s="30">
        <f t="shared" si="4"/>
        <v>0</v>
      </c>
      <c r="N27" s="30"/>
      <c r="O27" s="30">
        <f t="shared" si="5"/>
        <v>0</v>
      </c>
      <c r="P27" s="30"/>
      <c r="Q27" s="30">
        <f t="shared" si="6"/>
        <v>0</v>
      </c>
      <c r="R27" s="30"/>
      <c r="S27" s="30">
        <f t="shared" si="7"/>
        <v>0</v>
      </c>
      <c r="T27" s="30"/>
      <c r="U27" s="30"/>
      <c r="V27" s="30"/>
      <c r="W27" s="30"/>
      <c r="X27" s="30"/>
      <c r="Y27" s="30"/>
      <c r="Z27" s="30"/>
      <c r="AA27" s="30">
        <f t="shared" si="8"/>
        <v>0</v>
      </c>
      <c r="AB27" s="30"/>
      <c r="AC27" s="30">
        <f t="shared" si="9"/>
        <v>0</v>
      </c>
      <c r="AD27" s="30"/>
      <c r="AE27" s="30">
        <f t="shared" si="10"/>
        <v>0</v>
      </c>
      <c r="AF27" s="30"/>
      <c r="AG27" s="30">
        <f t="shared" si="11"/>
        <v>0</v>
      </c>
      <c r="AH27" s="30"/>
      <c r="AI27" s="30">
        <f t="shared" si="12"/>
        <v>0</v>
      </c>
      <c r="AJ27" s="30"/>
      <c r="AK27" s="30">
        <f t="shared" si="13"/>
        <v>0</v>
      </c>
      <c r="AL27" s="30"/>
      <c r="AM27" s="30">
        <f t="shared" si="14"/>
        <v>0</v>
      </c>
      <c r="AN27" s="30"/>
      <c r="AO27" s="30">
        <f t="shared" si="15"/>
        <v>0</v>
      </c>
      <c r="AP27" s="30"/>
      <c r="AQ27" s="30">
        <f t="shared" si="16"/>
        <v>0</v>
      </c>
      <c r="AR27" s="32">
        <f t="shared" si="17"/>
        <v>0</v>
      </c>
      <c r="AS27" s="33">
        <f t="shared" si="17"/>
        <v>0</v>
      </c>
    </row>
    <row r="28" spans="1:45" s="2" customFormat="1" hidden="1" x14ac:dyDescent="0.25">
      <c r="A28" s="25">
        <v>0.18</v>
      </c>
      <c r="B28" s="167"/>
      <c r="C28" s="26" t="s">
        <v>66</v>
      </c>
      <c r="D28" s="27">
        <v>1.4</v>
      </c>
      <c r="E28" s="27">
        <v>1.68</v>
      </c>
      <c r="F28" s="28">
        <v>185045</v>
      </c>
      <c r="G28" s="25">
        <v>0.18</v>
      </c>
      <c r="H28" s="29">
        <f t="shared" si="1"/>
        <v>198368.24000000002</v>
      </c>
      <c r="I28" s="29">
        <f t="shared" si="2"/>
        <v>207694.508</v>
      </c>
      <c r="J28" s="30"/>
      <c r="K28" s="30">
        <f t="shared" si="3"/>
        <v>0</v>
      </c>
      <c r="L28" s="31">
        <v>6</v>
      </c>
      <c r="M28" s="30">
        <f t="shared" si="4"/>
        <v>1190209.4400000002</v>
      </c>
      <c r="N28" s="30"/>
      <c r="O28" s="30">
        <f t="shared" si="5"/>
        <v>0</v>
      </c>
      <c r="P28" s="30"/>
      <c r="Q28" s="30">
        <f t="shared" si="6"/>
        <v>0</v>
      </c>
      <c r="R28" s="30"/>
      <c r="S28" s="30">
        <f t="shared" si="7"/>
        <v>0</v>
      </c>
      <c r="T28" s="30"/>
      <c r="U28" s="30"/>
      <c r="V28" s="30"/>
      <c r="W28" s="30"/>
      <c r="X28" s="30"/>
      <c r="Y28" s="30"/>
      <c r="Z28" s="30"/>
      <c r="AA28" s="30">
        <f t="shared" si="8"/>
        <v>0</v>
      </c>
      <c r="AB28" s="30"/>
      <c r="AC28" s="30">
        <f t="shared" si="9"/>
        <v>0</v>
      </c>
      <c r="AD28" s="30"/>
      <c r="AE28" s="30">
        <f t="shared" si="10"/>
        <v>0</v>
      </c>
      <c r="AF28" s="30"/>
      <c r="AG28" s="30">
        <f t="shared" si="11"/>
        <v>0</v>
      </c>
      <c r="AH28" s="30"/>
      <c r="AI28" s="30">
        <f t="shared" si="12"/>
        <v>0</v>
      </c>
      <c r="AJ28" s="30"/>
      <c r="AK28" s="30">
        <f t="shared" si="13"/>
        <v>0</v>
      </c>
      <c r="AL28" s="30"/>
      <c r="AM28" s="30">
        <f t="shared" si="14"/>
        <v>0</v>
      </c>
      <c r="AN28" s="30"/>
      <c r="AO28" s="30">
        <f t="shared" si="15"/>
        <v>0</v>
      </c>
      <c r="AP28" s="30"/>
      <c r="AQ28" s="30">
        <f t="shared" si="16"/>
        <v>0</v>
      </c>
      <c r="AR28" s="32">
        <f t="shared" si="17"/>
        <v>6</v>
      </c>
      <c r="AS28" s="33">
        <f t="shared" si="17"/>
        <v>1190209.4400000002</v>
      </c>
    </row>
    <row r="29" spans="1:45" s="2" customFormat="1" hidden="1" x14ac:dyDescent="0.25">
      <c r="A29" s="25">
        <v>0.17</v>
      </c>
      <c r="B29" s="167"/>
      <c r="C29" s="26" t="s">
        <v>67</v>
      </c>
      <c r="D29" s="27">
        <v>1.4</v>
      </c>
      <c r="E29" s="27">
        <v>1.68</v>
      </c>
      <c r="F29" s="28">
        <v>265852</v>
      </c>
      <c r="G29" s="25">
        <v>0.17</v>
      </c>
      <c r="H29" s="29">
        <f t="shared" si="1"/>
        <v>283929.93599999999</v>
      </c>
      <c r="I29" s="29">
        <f t="shared" si="2"/>
        <v>296584.49119999999</v>
      </c>
      <c r="J29" s="30"/>
      <c r="K29" s="30">
        <f t="shared" si="3"/>
        <v>0</v>
      </c>
      <c r="L29" s="31">
        <v>8</v>
      </c>
      <c r="M29" s="30">
        <f t="shared" si="4"/>
        <v>2271439.4879999999</v>
      </c>
      <c r="N29" s="30"/>
      <c r="O29" s="30">
        <f t="shared" si="5"/>
        <v>0</v>
      </c>
      <c r="P29" s="30"/>
      <c r="Q29" s="30">
        <f t="shared" si="6"/>
        <v>0</v>
      </c>
      <c r="R29" s="30"/>
      <c r="S29" s="30">
        <f t="shared" si="7"/>
        <v>0</v>
      </c>
      <c r="T29" s="30"/>
      <c r="U29" s="30"/>
      <c r="V29" s="30"/>
      <c r="W29" s="30"/>
      <c r="X29" s="30"/>
      <c r="Y29" s="30"/>
      <c r="Z29" s="30"/>
      <c r="AA29" s="30">
        <f t="shared" si="8"/>
        <v>0</v>
      </c>
      <c r="AB29" s="30"/>
      <c r="AC29" s="30">
        <f t="shared" si="9"/>
        <v>0</v>
      </c>
      <c r="AD29" s="30"/>
      <c r="AE29" s="30">
        <f t="shared" si="10"/>
        <v>0</v>
      </c>
      <c r="AF29" s="30"/>
      <c r="AG29" s="30">
        <f t="shared" si="11"/>
        <v>0</v>
      </c>
      <c r="AH29" s="30"/>
      <c r="AI29" s="30">
        <f t="shared" si="12"/>
        <v>0</v>
      </c>
      <c r="AJ29" s="30"/>
      <c r="AK29" s="30">
        <f t="shared" si="13"/>
        <v>0</v>
      </c>
      <c r="AL29" s="30"/>
      <c r="AM29" s="30">
        <f t="shared" si="14"/>
        <v>0</v>
      </c>
      <c r="AN29" s="30"/>
      <c r="AO29" s="30">
        <f t="shared" si="15"/>
        <v>0</v>
      </c>
      <c r="AP29" s="30"/>
      <c r="AQ29" s="30">
        <f t="shared" si="16"/>
        <v>0</v>
      </c>
      <c r="AR29" s="32">
        <f t="shared" si="17"/>
        <v>8</v>
      </c>
      <c r="AS29" s="33">
        <f t="shared" si="17"/>
        <v>2271439.4879999999</v>
      </c>
    </row>
    <row r="30" spans="1:45" s="2" customFormat="1" hidden="1" x14ac:dyDescent="0.25">
      <c r="A30" s="25">
        <v>0.38</v>
      </c>
      <c r="B30" s="167"/>
      <c r="C30" s="26" t="s">
        <v>68</v>
      </c>
      <c r="D30" s="27">
        <v>1.4</v>
      </c>
      <c r="E30" s="27">
        <v>1.68</v>
      </c>
      <c r="F30" s="28">
        <v>342474</v>
      </c>
      <c r="G30" s="25">
        <v>0.38</v>
      </c>
      <c r="H30" s="29">
        <f t="shared" si="1"/>
        <v>394530.04799999995</v>
      </c>
      <c r="I30" s="29">
        <f t="shared" si="2"/>
        <v>430969.28159999999</v>
      </c>
      <c r="J30" s="30"/>
      <c r="K30" s="30">
        <f t="shared" si="3"/>
        <v>0</v>
      </c>
      <c r="L30" s="31">
        <v>80</v>
      </c>
      <c r="M30" s="30">
        <f t="shared" si="4"/>
        <v>31562403.839999996</v>
      </c>
      <c r="N30" s="30"/>
      <c r="O30" s="30">
        <f t="shared" si="5"/>
        <v>0</v>
      </c>
      <c r="P30" s="30"/>
      <c r="Q30" s="30">
        <f t="shared" si="6"/>
        <v>0</v>
      </c>
      <c r="R30" s="30"/>
      <c r="S30" s="30">
        <f t="shared" si="7"/>
        <v>0</v>
      </c>
      <c r="T30" s="30"/>
      <c r="U30" s="30"/>
      <c r="V30" s="30"/>
      <c r="W30" s="30"/>
      <c r="X30" s="30"/>
      <c r="Y30" s="30"/>
      <c r="Z30" s="30"/>
      <c r="AA30" s="30">
        <f t="shared" si="8"/>
        <v>0</v>
      </c>
      <c r="AB30" s="30"/>
      <c r="AC30" s="30">
        <f t="shared" si="9"/>
        <v>0</v>
      </c>
      <c r="AD30" s="30"/>
      <c r="AE30" s="30">
        <f t="shared" si="10"/>
        <v>0</v>
      </c>
      <c r="AF30" s="30"/>
      <c r="AG30" s="30">
        <f t="shared" si="11"/>
        <v>0</v>
      </c>
      <c r="AH30" s="30"/>
      <c r="AI30" s="30">
        <f t="shared" si="12"/>
        <v>0</v>
      </c>
      <c r="AJ30" s="30"/>
      <c r="AK30" s="30">
        <f t="shared" si="13"/>
        <v>0</v>
      </c>
      <c r="AL30" s="30"/>
      <c r="AM30" s="30">
        <f t="shared" si="14"/>
        <v>0</v>
      </c>
      <c r="AN30" s="30"/>
      <c r="AO30" s="30">
        <f t="shared" si="15"/>
        <v>0</v>
      </c>
      <c r="AP30" s="30"/>
      <c r="AQ30" s="30">
        <f t="shared" si="16"/>
        <v>0</v>
      </c>
      <c r="AR30" s="32">
        <f t="shared" si="17"/>
        <v>80</v>
      </c>
      <c r="AS30" s="33">
        <f t="shared" si="17"/>
        <v>31562403.839999996</v>
      </c>
    </row>
    <row r="31" spans="1:45" s="2" customFormat="1" hidden="1" x14ac:dyDescent="0.25">
      <c r="A31" s="25">
        <v>0.28999999999999998</v>
      </c>
      <c r="B31" s="168"/>
      <c r="C31" s="26" t="s">
        <v>69</v>
      </c>
      <c r="D31" s="27">
        <v>1.4</v>
      </c>
      <c r="E31" s="27">
        <v>1.68</v>
      </c>
      <c r="F31" s="28">
        <v>461361</v>
      </c>
      <c r="G31" s="25">
        <v>0.28999999999999998</v>
      </c>
      <c r="H31" s="29">
        <f t="shared" si="1"/>
        <v>514878.87599999993</v>
      </c>
      <c r="I31" s="29">
        <f t="shared" si="2"/>
        <v>552341.38919999998</v>
      </c>
      <c r="J31" s="30"/>
      <c r="K31" s="30">
        <f t="shared" si="3"/>
        <v>0</v>
      </c>
      <c r="L31" s="31">
        <v>5</v>
      </c>
      <c r="M31" s="30">
        <f t="shared" si="4"/>
        <v>2574394.38</v>
      </c>
      <c r="N31" s="30"/>
      <c r="O31" s="30">
        <f t="shared" si="5"/>
        <v>0</v>
      </c>
      <c r="P31" s="30"/>
      <c r="Q31" s="30">
        <f t="shared" si="6"/>
        <v>0</v>
      </c>
      <c r="R31" s="30"/>
      <c r="S31" s="30">
        <f t="shared" si="7"/>
        <v>0</v>
      </c>
      <c r="T31" s="30"/>
      <c r="U31" s="30"/>
      <c r="V31" s="30"/>
      <c r="W31" s="30"/>
      <c r="X31" s="30"/>
      <c r="Y31" s="30"/>
      <c r="Z31" s="30"/>
      <c r="AA31" s="30">
        <f t="shared" si="8"/>
        <v>0</v>
      </c>
      <c r="AB31" s="30"/>
      <c r="AC31" s="30">
        <f t="shared" si="9"/>
        <v>0</v>
      </c>
      <c r="AD31" s="30"/>
      <c r="AE31" s="30">
        <f t="shared" si="10"/>
        <v>0</v>
      </c>
      <c r="AF31" s="30"/>
      <c r="AG31" s="30">
        <f t="shared" si="11"/>
        <v>0</v>
      </c>
      <c r="AH31" s="30"/>
      <c r="AI31" s="30">
        <f t="shared" si="12"/>
        <v>0</v>
      </c>
      <c r="AJ31" s="30"/>
      <c r="AK31" s="30">
        <f t="shared" si="13"/>
        <v>0</v>
      </c>
      <c r="AL31" s="30"/>
      <c r="AM31" s="30">
        <f t="shared" si="14"/>
        <v>0</v>
      </c>
      <c r="AN31" s="30"/>
      <c r="AO31" s="30">
        <f t="shared" si="15"/>
        <v>0</v>
      </c>
      <c r="AP31" s="30"/>
      <c r="AQ31" s="30">
        <f t="shared" si="16"/>
        <v>0</v>
      </c>
      <c r="AR31" s="32">
        <f t="shared" si="17"/>
        <v>5</v>
      </c>
      <c r="AS31" s="33">
        <f t="shared" si="17"/>
        <v>2574394.38</v>
      </c>
    </row>
    <row r="32" spans="1:45" s="2" customFormat="1" hidden="1" x14ac:dyDescent="0.25">
      <c r="A32" s="25"/>
      <c r="B32" s="50"/>
      <c r="C32" s="48" t="s">
        <v>70</v>
      </c>
      <c r="D32" s="51"/>
      <c r="E32" s="51"/>
      <c r="F32" s="52"/>
      <c r="G32" s="53"/>
      <c r="H32" s="54"/>
      <c r="I32" s="54"/>
      <c r="J32" s="55">
        <f>J33+J34</f>
        <v>0</v>
      </c>
      <c r="K32" s="55">
        <f t="shared" ref="K32:AS32" si="24">K33+K34</f>
        <v>0</v>
      </c>
      <c r="L32" s="56">
        <f t="shared" si="24"/>
        <v>0</v>
      </c>
      <c r="M32" s="55">
        <f t="shared" si="24"/>
        <v>0</v>
      </c>
      <c r="N32" s="55">
        <f t="shared" si="24"/>
        <v>0</v>
      </c>
      <c r="O32" s="55">
        <f t="shared" si="24"/>
        <v>0</v>
      </c>
      <c r="P32" s="55">
        <f t="shared" si="24"/>
        <v>0</v>
      </c>
      <c r="Q32" s="55">
        <f t="shared" si="24"/>
        <v>0</v>
      </c>
      <c r="R32" s="55">
        <f t="shared" si="24"/>
        <v>0</v>
      </c>
      <c r="S32" s="55">
        <f t="shared" si="24"/>
        <v>0</v>
      </c>
      <c r="T32" s="55">
        <f t="shared" si="24"/>
        <v>0</v>
      </c>
      <c r="U32" s="55">
        <f t="shared" si="24"/>
        <v>0</v>
      </c>
      <c r="V32" s="55">
        <f t="shared" si="24"/>
        <v>0</v>
      </c>
      <c r="W32" s="55">
        <f t="shared" si="24"/>
        <v>0</v>
      </c>
      <c r="X32" s="55">
        <f t="shared" si="24"/>
        <v>0</v>
      </c>
      <c r="Y32" s="55">
        <f t="shared" si="24"/>
        <v>0</v>
      </c>
      <c r="Z32" s="55">
        <f t="shared" si="24"/>
        <v>0</v>
      </c>
      <c r="AA32" s="55">
        <f t="shared" si="24"/>
        <v>0</v>
      </c>
      <c r="AB32" s="55">
        <f t="shared" si="24"/>
        <v>0</v>
      </c>
      <c r="AC32" s="55">
        <f t="shared" si="24"/>
        <v>0</v>
      </c>
      <c r="AD32" s="55">
        <f t="shared" si="24"/>
        <v>0</v>
      </c>
      <c r="AE32" s="55">
        <f t="shared" si="24"/>
        <v>0</v>
      </c>
      <c r="AF32" s="55">
        <f t="shared" si="24"/>
        <v>0</v>
      </c>
      <c r="AG32" s="55">
        <f t="shared" si="24"/>
        <v>0</v>
      </c>
      <c r="AH32" s="55">
        <f t="shared" si="24"/>
        <v>0</v>
      </c>
      <c r="AI32" s="55">
        <f t="shared" si="24"/>
        <v>0</v>
      </c>
      <c r="AJ32" s="55">
        <f t="shared" si="24"/>
        <v>0</v>
      </c>
      <c r="AK32" s="55">
        <f t="shared" si="24"/>
        <v>0</v>
      </c>
      <c r="AL32" s="55">
        <f t="shared" si="24"/>
        <v>0</v>
      </c>
      <c r="AM32" s="55">
        <f t="shared" si="24"/>
        <v>0</v>
      </c>
      <c r="AN32" s="55">
        <f t="shared" si="24"/>
        <v>0</v>
      </c>
      <c r="AO32" s="55">
        <f t="shared" si="24"/>
        <v>0</v>
      </c>
      <c r="AP32" s="55">
        <f t="shared" si="24"/>
        <v>0</v>
      </c>
      <c r="AQ32" s="55">
        <f t="shared" si="24"/>
        <v>0</v>
      </c>
      <c r="AR32" s="43">
        <f t="shared" si="24"/>
        <v>0</v>
      </c>
      <c r="AS32" s="44">
        <f t="shared" si="24"/>
        <v>0</v>
      </c>
    </row>
    <row r="33" spans="1:45" s="2" customFormat="1" hidden="1" x14ac:dyDescent="0.25">
      <c r="A33" s="25">
        <v>0.22</v>
      </c>
      <c r="B33" s="163" t="s">
        <v>70</v>
      </c>
      <c r="C33" s="26" t="s">
        <v>71</v>
      </c>
      <c r="D33" s="27">
        <v>1.4</v>
      </c>
      <c r="E33" s="27">
        <v>1.68</v>
      </c>
      <c r="F33" s="28">
        <v>290737</v>
      </c>
      <c r="G33" s="25">
        <v>0.22</v>
      </c>
      <c r="H33" s="29">
        <f t="shared" si="1"/>
        <v>316321.85600000003</v>
      </c>
      <c r="I33" s="29">
        <f t="shared" si="2"/>
        <v>334231.25520000001</v>
      </c>
      <c r="J33" s="30"/>
      <c r="K33" s="30">
        <f t="shared" si="3"/>
        <v>0</v>
      </c>
      <c r="L33" s="31"/>
      <c r="M33" s="30">
        <f t="shared" si="4"/>
        <v>0</v>
      </c>
      <c r="N33" s="30"/>
      <c r="O33" s="30">
        <f t="shared" si="5"/>
        <v>0</v>
      </c>
      <c r="P33" s="30"/>
      <c r="Q33" s="30">
        <f t="shared" si="6"/>
        <v>0</v>
      </c>
      <c r="R33" s="30"/>
      <c r="S33" s="30">
        <f t="shared" si="7"/>
        <v>0</v>
      </c>
      <c r="T33" s="30"/>
      <c r="U33" s="30"/>
      <c r="V33" s="30"/>
      <c r="W33" s="30"/>
      <c r="X33" s="30"/>
      <c r="Y33" s="30"/>
      <c r="Z33" s="30"/>
      <c r="AA33" s="30">
        <f t="shared" si="8"/>
        <v>0</v>
      </c>
      <c r="AB33" s="30"/>
      <c r="AC33" s="30">
        <f t="shared" si="9"/>
        <v>0</v>
      </c>
      <c r="AD33" s="30"/>
      <c r="AE33" s="30">
        <f t="shared" si="10"/>
        <v>0</v>
      </c>
      <c r="AF33" s="30"/>
      <c r="AG33" s="30">
        <f t="shared" si="11"/>
        <v>0</v>
      </c>
      <c r="AH33" s="30"/>
      <c r="AI33" s="30">
        <f t="shared" si="12"/>
        <v>0</v>
      </c>
      <c r="AJ33" s="30"/>
      <c r="AK33" s="30">
        <f t="shared" si="13"/>
        <v>0</v>
      </c>
      <c r="AL33" s="30"/>
      <c r="AM33" s="30">
        <f t="shared" si="14"/>
        <v>0</v>
      </c>
      <c r="AN33" s="30"/>
      <c r="AO33" s="30">
        <f t="shared" si="15"/>
        <v>0</v>
      </c>
      <c r="AP33" s="30"/>
      <c r="AQ33" s="30">
        <f t="shared" si="16"/>
        <v>0</v>
      </c>
      <c r="AR33" s="32">
        <f t="shared" si="17"/>
        <v>0</v>
      </c>
      <c r="AS33" s="33">
        <f t="shared" si="17"/>
        <v>0</v>
      </c>
    </row>
    <row r="34" spans="1:45" s="2" customFormat="1" hidden="1" x14ac:dyDescent="0.25">
      <c r="A34" s="25">
        <v>0.31</v>
      </c>
      <c r="B34" s="168"/>
      <c r="C34" s="26" t="s">
        <v>72</v>
      </c>
      <c r="D34" s="27">
        <v>1.4</v>
      </c>
      <c r="E34" s="27">
        <v>1.68</v>
      </c>
      <c r="F34" s="28">
        <v>590590</v>
      </c>
      <c r="G34" s="25">
        <v>0.31</v>
      </c>
      <c r="H34" s="29">
        <f t="shared" si="1"/>
        <v>663823.15999999992</v>
      </c>
      <c r="I34" s="29">
        <f t="shared" si="2"/>
        <v>715086.37199999997</v>
      </c>
      <c r="J34" s="30"/>
      <c r="K34" s="30">
        <f t="shared" si="3"/>
        <v>0</v>
      </c>
      <c r="L34" s="31"/>
      <c r="M34" s="30">
        <f t="shared" si="4"/>
        <v>0</v>
      </c>
      <c r="N34" s="30"/>
      <c r="O34" s="30">
        <f t="shared" si="5"/>
        <v>0</v>
      </c>
      <c r="P34" s="30"/>
      <c r="Q34" s="30">
        <f t="shared" si="6"/>
        <v>0</v>
      </c>
      <c r="R34" s="30"/>
      <c r="S34" s="30">
        <f t="shared" si="7"/>
        <v>0</v>
      </c>
      <c r="T34" s="30"/>
      <c r="U34" s="30"/>
      <c r="V34" s="30"/>
      <c r="W34" s="30"/>
      <c r="X34" s="30"/>
      <c r="Y34" s="30"/>
      <c r="Z34" s="30"/>
      <c r="AA34" s="30">
        <f t="shared" si="8"/>
        <v>0</v>
      </c>
      <c r="AB34" s="30"/>
      <c r="AC34" s="30">
        <f t="shared" si="9"/>
        <v>0</v>
      </c>
      <c r="AD34" s="30"/>
      <c r="AE34" s="30">
        <f t="shared" si="10"/>
        <v>0</v>
      </c>
      <c r="AF34" s="30"/>
      <c r="AG34" s="30">
        <f t="shared" si="11"/>
        <v>0</v>
      </c>
      <c r="AH34" s="30"/>
      <c r="AI34" s="30">
        <f t="shared" si="12"/>
        <v>0</v>
      </c>
      <c r="AJ34" s="30"/>
      <c r="AK34" s="30">
        <f t="shared" si="13"/>
        <v>0</v>
      </c>
      <c r="AL34" s="30"/>
      <c r="AM34" s="30">
        <f t="shared" si="14"/>
        <v>0</v>
      </c>
      <c r="AN34" s="30"/>
      <c r="AO34" s="30">
        <f t="shared" si="15"/>
        <v>0</v>
      </c>
      <c r="AP34" s="30"/>
      <c r="AQ34" s="30">
        <f t="shared" si="16"/>
        <v>0</v>
      </c>
      <c r="AR34" s="32">
        <f t="shared" si="17"/>
        <v>0</v>
      </c>
      <c r="AS34" s="33">
        <f t="shared" si="17"/>
        <v>0</v>
      </c>
    </row>
    <row r="35" spans="1:45" s="45" customFormat="1" x14ac:dyDescent="0.25">
      <c r="A35" s="34"/>
      <c r="B35" s="49"/>
      <c r="C35" s="48" t="s">
        <v>73</v>
      </c>
      <c r="D35" s="37"/>
      <c r="E35" s="37"/>
      <c r="F35" s="38"/>
      <c r="G35" s="39"/>
      <c r="H35" s="40"/>
      <c r="I35" s="40"/>
      <c r="J35" s="41">
        <f>J36+J37+J38+J39+J40+J41+J42</f>
        <v>140</v>
      </c>
      <c r="K35" s="41">
        <f t="shared" ref="K35:AS35" si="25">K36+K37+K38+K39+K40+K41+K42</f>
        <v>61324996.080000006</v>
      </c>
      <c r="L35" s="42">
        <f t="shared" si="25"/>
        <v>0</v>
      </c>
      <c r="M35" s="41">
        <f t="shared" si="25"/>
        <v>0</v>
      </c>
      <c r="N35" s="41">
        <f t="shared" si="25"/>
        <v>0</v>
      </c>
      <c r="O35" s="41">
        <f t="shared" si="25"/>
        <v>0</v>
      </c>
      <c r="P35" s="41">
        <f t="shared" si="25"/>
        <v>0</v>
      </c>
      <c r="Q35" s="41">
        <f t="shared" si="25"/>
        <v>0</v>
      </c>
      <c r="R35" s="41">
        <f t="shared" si="25"/>
        <v>275</v>
      </c>
      <c r="S35" s="41">
        <f t="shared" si="25"/>
        <v>66882231.000000015</v>
      </c>
      <c r="T35" s="41">
        <f t="shared" si="25"/>
        <v>0</v>
      </c>
      <c r="U35" s="41">
        <f t="shared" si="25"/>
        <v>0</v>
      </c>
      <c r="V35" s="41">
        <f t="shared" si="25"/>
        <v>0</v>
      </c>
      <c r="W35" s="41">
        <f t="shared" si="25"/>
        <v>0</v>
      </c>
      <c r="X35" s="41">
        <f t="shared" si="25"/>
        <v>0</v>
      </c>
      <c r="Y35" s="41">
        <f t="shared" si="25"/>
        <v>0</v>
      </c>
      <c r="Z35" s="41">
        <f t="shared" si="25"/>
        <v>0</v>
      </c>
      <c r="AA35" s="41">
        <f t="shared" si="25"/>
        <v>0</v>
      </c>
      <c r="AB35" s="41">
        <f t="shared" si="25"/>
        <v>0</v>
      </c>
      <c r="AC35" s="41">
        <f t="shared" si="25"/>
        <v>0</v>
      </c>
      <c r="AD35" s="41">
        <f t="shared" si="25"/>
        <v>15</v>
      </c>
      <c r="AE35" s="41">
        <f t="shared" si="25"/>
        <v>3670693.2000000007</v>
      </c>
      <c r="AF35" s="41">
        <f t="shared" si="25"/>
        <v>0</v>
      </c>
      <c r="AG35" s="41">
        <f t="shared" si="25"/>
        <v>0</v>
      </c>
      <c r="AH35" s="41">
        <f t="shared" si="25"/>
        <v>0</v>
      </c>
      <c r="AI35" s="41">
        <f t="shared" si="25"/>
        <v>0</v>
      </c>
      <c r="AJ35" s="41">
        <f t="shared" si="25"/>
        <v>42</v>
      </c>
      <c r="AK35" s="41">
        <f t="shared" si="25"/>
        <v>18120038.304000001</v>
      </c>
      <c r="AL35" s="41">
        <f t="shared" si="25"/>
        <v>0</v>
      </c>
      <c r="AM35" s="41">
        <f t="shared" si="25"/>
        <v>0</v>
      </c>
      <c r="AN35" s="41">
        <f t="shared" si="25"/>
        <v>0</v>
      </c>
      <c r="AO35" s="41">
        <f t="shared" si="25"/>
        <v>0</v>
      </c>
      <c r="AP35" s="41">
        <f t="shared" si="25"/>
        <v>0</v>
      </c>
      <c r="AQ35" s="41">
        <f t="shared" si="25"/>
        <v>0</v>
      </c>
      <c r="AR35" s="43">
        <f t="shared" si="25"/>
        <v>472</v>
      </c>
      <c r="AS35" s="44">
        <f t="shared" si="25"/>
        <v>149997958.58400002</v>
      </c>
    </row>
    <row r="36" spans="1:45" s="2" customFormat="1" x14ac:dyDescent="0.25">
      <c r="A36" s="25">
        <v>0.27</v>
      </c>
      <c r="B36" s="163" t="s">
        <v>73</v>
      </c>
      <c r="C36" s="26" t="s">
        <v>74</v>
      </c>
      <c r="D36" s="27">
        <v>1.4</v>
      </c>
      <c r="E36" s="27">
        <v>1.68</v>
      </c>
      <c r="F36" s="28">
        <v>220860</v>
      </c>
      <c r="G36" s="25">
        <v>0.27</v>
      </c>
      <c r="H36" s="29">
        <f t="shared" si="1"/>
        <v>244712.88000000003</v>
      </c>
      <c r="I36" s="29">
        <f t="shared" si="2"/>
        <v>261409.89600000001</v>
      </c>
      <c r="J36" s="30">
        <v>30</v>
      </c>
      <c r="K36" s="30">
        <f t="shared" si="3"/>
        <v>7341386.4000000013</v>
      </c>
      <c r="L36" s="31"/>
      <c r="M36" s="30">
        <f t="shared" si="4"/>
        <v>0</v>
      </c>
      <c r="N36" s="30"/>
      <c r="O36" s="30">
        <f t="shared" si="5"/>
        <v>0</v>
      </c>
      <c r="P36" s="30"/>
      <c r="Q36" s="30">
        <f t="shared" si="6"/>
        <v>0</v>
      </c>
      <c r="R36" s="30">
        <v>260</v>
      </c>
      <c r="S36" s="30">
        <f t="shared" si="7"/>
        <v>63625348.800000012</v>
      </c>
      <c r="T36" s="30"/>
      <c r="U36" s="30"/>
      <c r="V36" s="30"/>
      <c r="W36" s="30"/>
      <c r="X36" s="30"/>
      <c r="Y36" s="30"/>
      <c r="Z36" s="30"/>
      <c r="AA36" s="30">
        <f t="shared" si="8"/>
        <v>0</v>
      </c>
      <c r="AB36" s="30"/>
      <c r="AC36" s="30">
        <f t="shared" si="9"/>
        <v>0</v>
      </c>
      <c r="AD36" s="30">
        <v>15</v>
      </c>
      <c r="AE36" s="30">
        <f t="shared" si="10"/>
        <v>3670693.2000000007</v>
      </c>
      <c r="AF36" s="30"/>
      <c r="AG36" s="30">
        <f t="shared" si="11"/>
        <v>0</v>
      </c>
      <c r="AH36" s="30"/>
      <c r="AI36" s="30">
        <f t="shared" si="12"/>
        <v>0</v>
      </c>
      <c r="AJ36" s="30">
        <v>6</v>
      </c>
      <c r="AK36" s="30">
        <f t="shared" si="13"/>
        <v>1568459.3760000002</v>
      </c>
      <c r="AL36" s="30"/>
      <c r="AM36" s="30">
        <f t="shared" si="14"/>
        <v>0</v>
      </c>
      <c r="AN36" s="30"/>
      <c r="AO36" s="30">
        <f t="shared" si="15"/>
        <v>0</v>
      </c>
      <c r="AP36" s="30"/>
      <c r="AQ36" s="30">
        <f t="shared" si="16"/>
        <v>0</v>
      </c>
      <c r="AR36" s="32">
        <f t="shared" si="17"/>
        <v>311</v>
      </c>
      <c r="AS36" s="33">
        <f t="shared" si="17"/>
        <v>76205887.776000023</v>
      </c>
    </row>
    <row r="37" spans="1:45" s="2" customFormat="1" hidden="1" x14ac:dyDescent="0.25">
      <c r="A37" s="25">
        <v>0.55000000000000004</v>
      </c>
      <c r="B37" s="167"/>
      <c r="C37" s="26" t="s">
        <v>75</v>
      </c>
      <c r="D37" s="27">
        <v>1.4</v>
      </c>
      <c r="E37" s="27">
        <v>1.68</v>
      </c>
      <c r="F37" s="28">
        <v>116510</v>
      </c>
      <c r="G37" s="25">
        <v>0.55000000000000004</v>
      </c>
      <c r="H37" s="29">
        <f t="shared" si="1"/>
        <v>142142.19999999998</v>
      </c>
      <c r="I37" s="29">
        <f t="shared" si="2"/>
        <v>160084.74000000002</v>
      </c>
      <c r="J37" s="30"/>
      <c r="K37" s="30">
        <f t="shared" si="3"/>
        <v>0</v>
      </c>
      <c r="L37" s="31"/>
      <c r="M37" s="30">
        <f t="shared" si="4"/>
        <v>0</v>
      </c>
      <c r="N37" s="30"/>
      <c r="O37" s="30">
        <f t="shared" si="5"/>
        <v>0</v>
      </c>
      <c r="P37" s="30"/>
      <c r="Q37" s="30">
        <f t="shared" si="6"/>
        <v>0</v>
      </c>
      <c r="R37" s="30"/>
      <c r="S37" s="30">
        <f t="shared" si="7"/>
        <v>0</v>
      </c>
      <c r="T37" s="30"/>
      <c r="U37" s="30"/>
      <c r="V37" s="30"/>
      <c r="W37" s="30"/>
      <c r="X37" s="30"/>
      <c r="Y37" s="30"/>
      <c r="Z37" s="30"/>
      <c r="AA37" s="30">
        <f t="shared" si="8"/>
        <v>0</v>
      </c>
      <c r="AB37" s="30"/>
      <c r="AC37" s="30">
        <f t="shared" si="9"/>
        <v>0</v>
      </c>
      <c r="AD37" s="30"/>
      <c r="AE37" s="30">
        <f t="shared" si="10"/>
        <v>0</v>
      </c>
      <c r="AF37" s="30"/>
      <c r="AG37" s="30">
        <f t="shared" si="11"/>
        <v>0</v>
      </c>
      <c r="AH37" s="30"/>
      <c r="AI37" s="30">
        <f t="shared" si="12"/>
        <v>0</v>
      </c>
      <c r="AJ37" s="30">
        <v>6</v>
      </c>
      <c r="AK37" s="30">
        <f t="shared" si="13"/>
        <v>960508.44000000018</v>
      </c>
      <c r="AL37" s="30"/>
      <c r="AM37" s="30">
        <f t="shared" si="14"/>
        <v>0</v>
      </c>
      <c r="AN37" s="30"/>
      <c r="AO37" s="30">
        <f t="shared" si="15"/>
        <v>0</v>
      </c>
      <c r="AP37" s="30"/>
      <c r="AQ37" s="30">
        <f t="shared" si="16"/>
        <v>0</v>
      </c>
      <c r="AR37" s="57">
        <f t="shared" si="17"/>
        <v>6</v>
      </c>
      <c r="AS37" s="58">
        <f t="shared" si="17"/>
        <v>960508.44000000018</v>
      </c>
    </row>
    <row r="38" spans="1:45" s="2" customFormat="1" hidden="1" x14ac:dyDescent="0.25">
      <c r="A38" s="25">
        <v>0.37</v>
      </c>
      <c r="B38" s="167"/>
      <c r="C38" s="26" t="s">
        <v>76</v>
      </c>
      <c r="D38" s="27">
        <v>1.4</v>
      </c>
      <c r="E38" s="27">
        <v>1.68</v>
      </c>
      <c r="F38" s="28">
        <v>157802</v>
      </c>
      <c r="G38" s="25">
        <v>0.37</v>
      </c>
      <c r="H38" s="29">
        <f t="shared" si="1"/>
        <v>181156.69600000003</v>
      </c>
      <c r="I38" s="29">
        <f t="shared" si="2"/>
        <v>197504.98319999996</v>
      </c>
      <c r="J38" s="30"/>
      <c r="K38" s="30">
        <f t="shared" si="3"/>
        <v>0</v>
      </c>
      <c r="L38" s="31"/>
      <c r="M38" s="30">
        <f t="shared" si="4"/>
        <v>0</v>
      </c>
      <c r="N38" s="30"/>
      <c r="O38" s="30">
        <f t="shared" si="5"/>
        <v>0</v>
      </c>
      <c r="P38" s="30"/>
      <c r="Q38" s="30">
        <f t="shared" si="6"/>
        <v>0</v>
      </c>
      <c r="R38" s="30"/>
      <c r="S38" s="30">
        <f t="shared" si="7"/>
        <v>0</v>
      </c>
      <c r="T38" s="30"/>
      <c r="U38" s="30"/>
      <c r="V38" s="30"/>
      <c r="W38" s="30"/>
      <c r="X38" s="30"/>
      <c r="Y38" s="30"/>
      <c r="Z38" s="30"/>
      <c r="AA38" s="30">
        <f t="shared" si="8"/>
        <v>0</v>
      </c>
      <c r="AB38" s="30"/>
      <c r="AC38" s="30">
        <f t="shared" si="9"/>
        <v>0</v>
      </c>
      <c r="AD38" s="30"/>
      <c r="AE38" s="30">
        <f t="shared" si="10"/>
        <v>0</v>
      </c>
      <c r="AF38" s="30"/>
      <c r="AG38" s="30">
        <f t="shared" si="11"/>
        <v>0</v>
      </c>
      <c r="AH38" s="30"/>
      <c r="AI38" s="30">
        <f t="shared" si="12"/>
        <v>0</v>
      </c>
      <c r="AJ38" s="30"/>
      <c r="AK38" s="30">
        <f t="shared" si="13"/>
        <v>0</v>
      </c>
      <c r="AL38" s="30"/>
      <c r="AM38" s="30">
        <f t="shared" si="14"/>
        <v>0</v>
      </c>
      <c r="AN38" s="30"/>
      <c r="AO38" s="30">
        <f t="shared" si="15"/>
        <v>0</v>
      </c>
      <c r="AP38" s="30"/>
      <c r="AQ38" s="30">
        <f t="shared" si="16"/>
        <v>0</v>
      </c>
      <c r="AR38" s="57">
        <f t="shared" si="17"/>
        <v>0</v>
      </c>
      <c r="AS38" s="58">
        <f t="shared" si="17"/>
        <v>0</v>
      </c>
    </row>
    <row r="39" spans="1:45" s="2" customFormat="1" x14ac:dyDescent="0.25">
      <c r="A39" s="25">
        <v>0.23</v>
      </c>
      <c r="B39" s="167"/>
      <c r="C39" s="26" t="s">
        <v>77</v>
      </c>
      <c r="D39" s="27">
        <v>1.4</v>
      </c>
      <c r="E39" s="27">
        <v>1.68</v>
      </c>
      <c r="F39" s="59">
        <v>449414</v>
      </c>
      <c r="G39" s="25">
        <v>0.23</v>
      </c>
      <c r="H39" s="29">
        <f t="shared" si="1"/>
        <v>490760.08800000005</v>
      </c>
      <c r="I39" s="29">
        <f t="shared" si="2"/>
        <v>519702.34960000002</v>
      </c>
      <c r="J39" s="60">
        <v>110</v>
      </c>
      <c r="K39" s="61">
        <f t="shared" si="3"/>
        <v>53983609.680000007</v>
      </c>
      <c r="L39" s="62"/>
      <c r="M39" s="30">
        <f t="shared" si="4"/>
        <v>0</v>
      </c>
      <c r="N39" s="60"/>
      <c r="O39" s="30">
        <f t="shared" si="5"/>
        <v>0</v>
      </c>
      <c r="P39" s="60"/>
      <c r="Q39" s="30">
        <f t="shared" si="6"/>
        <v>0</v>
      </c>
      <c r="R39" s="60"/>
      <c r="S39" s="30">
        <f t="shared" si="7"/>
        <v>0</v>
      </c>
      <c r="T39" s="30"/>
      <c r="U39" s="30"/>
      <c r="V39" s="30"/>
      <c r="W39" s="30"/>
      <c r="X39" s="30"/>
      <c r="Y39" s="30"/>
      <c r="Z39" s="60"/>
      <c r="AA39" s="30">
        <f t="shared" si="8"/>
        <v>0</v>
      </c>
      <c r="AB39" s="60"/>
      <c r="AC39" s="30">
        <f t="shared" si="9"/>
        <v>0</v>
      </c>
      <c r="AD39" s="60"/>
      <c r="AE39" s="30">
        <f t="shared" si="10"/>
        <v>0</v>
      </c>
      <c r="AF39" s="60"/>
      <c r="AG39" s="30">
        <f t="shared" si="11"/>
        <v>0</v>
      </c>
      <c r="AH39" s="60"/>
      <c r="AI39" s="30">
        <f t="shared" si="12"/>
        <v>0</v>
      </c>
      <c r="AJ39" s="60">
        <v>30</v>
      </c>
      <c r="AK39" s="30">
        <f t="shared" si="13"/>
        <v>15591070.488</v>
      </c>
      <c r="AL39" s="60"/>
      <c r="AM39" s="30">
        <f t="shared" si="14"/>
        <v>0</v>
      </c>
      <c r="AN39" s="60"/>
      <c r="AO39" s="30">
        <f t="shared" si="15"/>
        <v>0</v>
      </c>
      <c r="AP39" s="60"/>
      <c r="AQ39" s="30">
        <f t="shared" si="16"/>
        <v>0</v>
      </c>
      <c r="AR39" s="57">
        <f t="shared" si="17"/>
        <v>140</v>
      </c>
      <c r="AS39" s="58">
        <f t="shared" si="17"/>
        <v>69574680.168000013</v>
      </c>
    </row>
    <row r="40" spans="1:45" s="2" customFormat="1" hidden="1" x14ac:dyDescent="0.25">
      <c r="A40" s="25">
        <v>0.38</v>
      </c>
      <c r="B40" s="167"/>
      <c r="C40" s="26" t="s">
        <v>78</v>
      </c>
      <c r="D40" s="27">
        <v>1.4</v>
      </c>
      <c r="E40" s="27">
        <v>1.68</v>
      </c>
      <c r="F40" s="28">
        <v>83834</v>
      </c>
      <c r="G40" s="25">
        <v>0.38</v>
      </c>
      <c r="H40" s="29">
        <f t="shared" si="1"/>
        <v>96576.767999999996</v>
      </c>
      <c r="I40" s="29">
        <f t="shared" si="2"/>
        <v>105496.7056</v>
      </c>
      <c r="J40" s="30"/>
      <c r="K40" s="30">
        <f t="shared" si="3"/>
        <v>0</v>
      </c>
      <c r="L40" s="31"/>
      <c r="M40" s="30">
        <f t="shared" si="4"/>
        <v>0</v>
      </c>
      <c r="N40" s="30"/>
      <c r="O40" s="30">
        <f t="shared" si="5"/>
        <v>0</v>
      </c>
      <c r="P40" s="30"/>
      <c r="Q40" s="30">
        <f t="shared" si="6"/>
        <v>0</v>
      </c>
      <c r="R40" s="30"/>
      <c r="S40" s="30">
        <f t="shared" si="7"/>
        <v>0</v>
      </c>
      <c r="T40" s="30"/>
      <c r="U40" s="30"/>
      <c r="V40" s="30"/>
      <c r="W40" s="30"/>
      <c r="X40" s="30"/>
      <c r="Y40" s="30"/>
      <c r="Z40" s="30"/>
      <c r="AA40" s="30">
        <f t="shared" si="8"/>
        <v>0</v>
      </c>
      <c r="AB40" s="30"/>
      <c r="AC40" s="30">
        <f t="shared" si="9"/>
        <v>0</v>
      </c>
      <c r="AD40" s="30"/>
      <c r="AE40" s="30">
        <f t="shared" si="10"/>
        <v>0</v>
      </c>
      <c r="AF40" s="30"/>
      <c r="AG40" s="30">
        <f t="shared" si="11"/>
        <v>0</v>
      </c>
      <c r="AH40" s="30"/>
      <c r="AI40" s="30">
        <f t="shared" si="12"/>
        <v>0</v>
      </c>
      <c r="AJ40" s="30"/>
      <c r="AK40" s="30">
        <f t="shared" si="13"/>
        <v>0</v>
      </c>
      <c r="AL40" s="30"/>
      <c r="AM40" s="30">
        <f t="shared" si="14"/>
        <v>0</v>
      </c>
      <c r="AN40" s="30"/>
      <c r="AO40" s="30">
        <f t="shared" si="15"/>
        <v>0</v>
      </c>
      <c r="AP40" s="30"/>
      <c r="AQ40" s="30">
        <f t="shared" si="16"/>
        <v>0</v>
      </c>
      <c r="AR40" s="57">
        <f t="shared" si="17"/>
        <v>0</v>
      </c>
      <c r="AS40" s="58">
        <f t="shared" si="17"/>
        <v>0</v>
      </c>
    </row>
    <row r="41" spans="1:45" s="2" customFormat="1" hidden="1" x14ac:dyDescent="0.25">
      <c r="A41" s="25">
        <v>0.36</v>
      </c>
      <c r="B41" s="167"/>
      <c r="C41" s="26" t="s">
        <v>79</v>
      </c>
      <c r="D41" s="27">
        <v>1.4</v>
      </c>
      <c r="E41" s="27">
        <v>1.68</v>
      </c>
      <c r="F41" s="28">
        <v>189795</v>
      </c>
      <c r="G41" s="25">
        <v>0.36</v>
      </c>
      <c r="H41" s="29">
        <f t="shared" si="1"/>
        <v>217125.48</v>
      </c>
      <c r="I41" s="29">
        <f t="shared" si="2"/>
        <v>236256.81600000002</v>
      </c>
      <c r="J41" s="30"/>
      <c r="K41" s="30">
        <f t="shared" si="3"/>
        <v>0</v>
      </c>
      <c r="L41" s="31"/>
      <c r="M41" s="30">
        <f t="shared" si="4"/>
        <v>0</v>
      </c>
      <c r="N41" s="30"/>
      <c r="O41" s="30">
        <f t="shared" si="5"/>
        <v>0</v>
      </c>
      <c r="P41" s="30"/>
      <c r="Q41" s="30">
        <f t="shared" si="6"/>
        <v>0</v>
      </c>
      <c r="R41" s="63">
        <v>15</v>
      </c>
      <c r="S41" s="30">
        <f t="shared" si="7"/>
        <v>3256882.2</v>
      </c>
      <c r="T41" s="30"/>
      <c r="U41" s="30"/>
      <c r="V41" s="30"/>
      <c r="W41" s="30"/>
      <c r="X41" s="30"/>
      <c r="Y41" s="30"/>
      <c r="Z41" s="30"/>
      <c r="AA41" s="30">
        <f t="shared" si="8"/>
        <v>0</v>
      </c>
      <c r="AB41" s="30"/>
      <c r="AC41" s="30">
        <f t="shared" si="9"/>
        <v>0</v>
      </c>
      <c r="AD41" s="30"/>
      <c r="AE41" s="30">
        <f t="shared" si="10"/>
        <v>0</v>
      </c>
      <c r="AF41" s="30"/>
      <c r="AG41" s="30">
        <f t="shared" si="11"/>
        <v>0</v>
      </c>
      <c r="AH41" s="30"/>
      <c r="AI41" s="30">
        <f t="shared" si="12"/>
        <v>0</v>
      </c>
      <c r="AJ41" s="30"/>
      <c r="AK41" s="30">
        <f t="shared" si="13"/>
        <v>0</v>
      </c>
      <c r="AL41" s="30"/>
      <c r="AM41" s="30">
        <f t="shared" si="14"/>
        <v>0</v>
      </c>
      <c r="AN41" s="30"/>
      <c r="AO41" s="30">
        <f t="shared" si="15"/>
        <v>0</v>
      </c>
      <c r="AP41" s="30"/>
      <c r="AQ41" s="30">
        <f t="shared" si="16"/>
        <v>0</v>
      </c>
      <c r="AR41" s="57">
        <f t="shared" si="17"/>
        <v>15</v>
      </c>
      <c r="AS41" s="58">
        <f t="shared" si="17"/>
        <v>3256882.2</v>
      </c>
    </row>
    <row r="42" spans="1:45" s="2" customFormat="1" hidden="1" x14ac:dyDescent="0.25">
      <c r="A42" s="25">
        <v>0.35</v>
      </c>
      <c r="B42" s="168"/>
      <c r="C42" s="26" t="s">
        <v>80</v>
      </c>
      <c r="D42" s="27">
        <v>1.4</v>
      </c>
      <c r="E42" s="27">
        <v>1.68</v>
      </c>
      <c r="F42" s="28">
        <v>252718</v>
      </c>
      <c r="G42" s="25">
        <v>0.35</v>
      </c>
      <c r="H42" s="29">
        <f t="shared" si="1"/>
        <v>288098.51999999996</v>
      </c>
      <c r="I42" s="29">
        <f t="shared" si="2"/>
        <v>312864.88400000002</v>
      </c>
      <c r="J42" s="30"/>
      <c r="K42" s="30">
        <f t="shared" si="3"/>
        <v>0</v>
      </c>
      <c r="L42" s="31"/>
      <c r="M42" s="30">
        <f t="shared" si="4"/>
        <v>0</v>
      </c>
      <c r="N42" s="30"/>
      <c r="O42" s="30">
        <f t="shared" si="5"/>
        <v>0</v>
      </c>
      <c r="P42" s="30"/>
      <c r="Q42" s="30">
        <f t="shared" si="6"/>
        <v>0</v>
      </c>
      <c r="R42" s="30"/>
      <c r="S42" s="30">
        <f t="shared" si="7"/>
        <v>0</v>
      </c>
      <c r="T42" s="30"/>
      <c r="U42" s="30"/>
      <c r="V42" s="30"/>
      <c r="W42" s="30"/>
      <c r="X42" s="30"/>
      <c r="Y42" s="30"/>
      <c r="Z42" s="30"/>
      <c r="AA42" s="30">
        <f t="shared" si="8"/>
        <v>0</v>
      </c>
      <c r="AB42" s="30"/>
      <c r="AC42" s="30">
        <f t="shared" si="9"/>
        <v>0</v>
      </c>
      <c r="AD42" s="30"/>
      <c r="AE42" s="30">
        <f t="shared" si="10"/>
        <v>0</v>
      </c>
      <c r="AF42" s="30"/>
      <c r="AG42" s="30">
        <f t="shared" si="11"/>
        <v>0</v>
      </c>
      <c r="AH42" s="30"/>
      <c r="AI42" s="30">
        <f t="shared" si="12"/>
        <v>0</v>
      </c>
      <c r="AJ42" s="30"/>
      <c r="AK42" s="30">
        <f t="shared" si="13"/>
        <v>0</v>
      </c>
      <c r="AL42" s="30"/>
      <c r="AM42" s="30">
        <f t="shared" si="14"/>
        <v>0</v>
      </c>
      <c r="AN42" s="30"/>
      <c r="AO42" s="30">
        <f t="shared" si="15"/>
        <v>0</v>
      </c>
      <c r="AP42" s="30"/>
      <c r="AQ42" s="30">
        <f t="shared" si="16"/>
        <v>0</v>
      </c>
      <c r="AR42" s="57">
        <f t="shared" si="17"/>
        <v>0</v>
      </c>
      <c r="AS42" s="58">
        <f t="shared" si="17"/>
        <v>0</v>
      </c>
    </row>
    <row r="43" spans="1:45" s="45" customFormat="1" x14ac:dyDescent="0.25">
      <c r="A43" s="34"/>
      <c r="B43" s="50"/>
      <c r="C43" s="48" t="s">
        <v>81</v>
      </c>
      <c r="D43" s="37"/>
      <c r="E43" s="37"/>
      <c r="F43" s="38"/>
      <c r="G43" s="39"/>
      <c r="H43" s="40"/>
      <c r="I43" s="40"/>
      <c r="J43" s="41">
        <f>J44+J45+J46</f>
        <v>205</v>
      </c>
      <c r="K43" s="41">
        <f t="shared" ref="K43:AS43" si="26">K44+K45+K46</f>
        <v>29136122.520000007</v>
      </c>
      <c r="L43" s="42">
        <f t="shared" si="26"/>
        <v>0</v>
      </c>
      <c r="M43" s="41">
        <f t="shared" si="26"/>
        <v>0</v>
      </c>
      <c r="N43" s="41">
        <f t="shared" si="26"/>
        <v>0</v>
      </c>
      <c r="O43" s="41">
        <f t="shared" si="26"/>
        <v>0</v>
      </c>
      <c r="P43" s="41">
        <f t="shared" si="26"/>
        <v>0</v>
      </c>
      <c r="Q43" s="41">
        <f t="shared" si="26"/>
        <v>0</v>
      </c>
      <c r="R43" s="41">
        <f t="shared" si="26"/>
        <v>0</v>
      </c>
      <c r="S43" s="41">
        <f t="shared" si="26"/>
        <v>0</v>
      </c>
      <c r="T43" s="41">
        <f t="shared" si="26"/>
        <v>0</v>
      </c>
      <c r="U43" s="41">
        <f t="shared" si="26"/>
        <v>0</v>
      </c>
      <c r="V43" s="41">
        <f t="shared" si="26"/>
        <v>0</v>
      </c>
      <c r="W43" s="41">
        <f t="shared" si="26"/>
        <v>0</v>
      </c>
      <c r="X43" s="41">
        <f t="shared" si="26"/>
        <v>0</v>
      </c>
      <c r="Y43" s="41">
        <f t="shared" si="26"/>
        <v>0</v>
      </c>
      <c r="Z43" s="41">
        <f t="shared" si="26"/>
        <v>10</v>
      </c>
      <c r="AA43" s="41">
        <f t="shared" si="26"/>
        <v>1775498.8000000003</v>
      </c>
      <c r="AB43" s="41">
        <f t="shared" si="26"/>
        <v>0</v>
      </c>
      <c r="AC43" s="41">
        <f t="shared" si="26"/>
        <v>0</v>
      </c>
      <c r="AD43" s="41">
        <f t="shared" si="26"/>
        <v>0</v>
      </c>
      <c r="AE43" s="41">
        <f t="shared" si="26"/>
        <v>0</v>
      </c>
      <c r="AF43" s="41">
        <f t="shared" si="26"/>
        <v>0</v>
      </c>
      <c r="AG43" s="41">
        <f t="shared" si="26"/>
        <v>0</v>
      </c>
      <c r="AH43" s="41">
        <f t="shared" si="26"/>
        <v>0</v>
      </c>
      <c r="AI43" s="41">
        <f t="shared" si="26"/>
        <v>0</v>
      </c>
      <c r="AJ43" s="41">
        <f t="shared" si="26"/>
        <v>0</v>
      </c>
      <c r="AK43" s="41">
        <f t="shared" si="26"/>
        <v>0</v>
      </c>
      <c r="AL43" s="41">
        <f t="shared" si="26"/>
        <v>0</v>
      </c>
      <c r="AM43" s="41">
        <f t="shared" si="26"/>
        <v>0</v>
      </c>
      <c r="AN43" s="41">
        <f t="shared" si="26"/>
        <v>0</v>
      </c>
      <c r="AO43" s="41">
        <f t="shared" si="26"/>
        <v>0</v>
      </c>
      <c r="AP43" s="41">
        <f t="shared" si="26"/>
        <v>0</v>
      </c>
      <c r="AQ43" s="41">
        <f t="shared" si="26"/>
        <v>0</v>
      </c>
      <c r="AR43" s="64">
        <f t="shared" si="26"/>
        <v>215</v>
      </c>
      <c r="AS43" s="40">
        <f t="shared" si="26"/>
        <v>30911621.320000008</v>
      </c>
    </row>
    <row r="44" spans="1:45" s="2" customFormat="1" x14ac:dyDescent="0.25">
      <c r="A44" s="25">
        <v>0.26</v>
      </c>
      <c r="B44" s="163" t="s">
        <v>81</v>
      </c>
      <c r="C44" s="26" t="s">
        <v>82</v>
      </c>
      <c r="D44" s="27">
        <v>1.4</v>
      </c>
      <c r="E44" s="27">
        <v>1.68</v>
      </c>
      <c r="F44" s="28">
        <v>132398</v>
      </c>
      <c r="G44" s="25">
        <v>0.26</v>
      </c>
      <c r="H44" s="29">
        <f t="shared" si="1"/>
        <v>146167.39200000002</v>
      </c>
      <c r="I44" s="29">
        <f t="shared" si="2"/>
        <v>155805.9664</v>
      </c>
      <c r="J44" s="30">
        <v>10</v>
      </c>
      <c r="K44" s="30">
        <f t="shared" si="3"/>
        <v>1461673.9200000002</v>
      </c>
      <c r="L44" s="31"/>
      <c r="M44" s="30">
        <f t="shared" si="4"/>
        <v>0</v>
      </c>
      <c r="N44" s="30"/>
      <c r="O44" s="30">
        <f t="shared" si="5"/>
        <v>0</v>
      </c>
      <c r="P44" s="30"/>
      <c r="Q44" s="30">
        <f t="shared" si="6"/>
        <v>0</v>
      </c>
      <c r="R44" s="30"/>
      <c r="S44" s="30">
        <f t="shared" si="7"/>
        <v>0</v>
      </c>
      <c r="T44" s="30"/>
      <c r="U44" s="30"/>
      <c r="V44" s="30"/>
      <c r="W44" s="30"/>
      <c r="X44" s="30"/>
      <c r="Y44" s="30"/>
      <c r="Z44" s="30"/>
      <c r="AA44" s="30">
        <f t="shared" si="8"/>
        <v>0</v>
      </c>
      <c r="AB44" s="30"/>
      <c r="AC44" s="30">
        <f t="shared" si="9"/>
        <v>0</v>
      </c>
      <c r="AD44" s="30"/>
      <c r="AE44" s="30">
        <f t="shared" si="10"/>
        <v>0</v>
      </c>
      <c r="AF44" s="30"/>
      <c r="AG44" s="30">
        <f t="shared" si="11"/>
        <v>0</v>
      </c>
      <c r="AH44" s="30"/>
      <c r="AI44" s="30">
        <f t="shared" si="12"/>
        <v>0</v>
      </c>
      <c r="AJ44" s="30"/>
      <c r="AK44" s="30">
        <f t="shared" si="13"/>
        <v>0</v>
      </c>
      <c r="AL44" s="30"/>
      <c r="AM44" s="30">
        <f t="shared" si="14"/>
        <v>0</v>
      </c>
      <c r="AN44" s="30"/>
      <c r="AO44" s="30">
        <f t="shared" si="15"/>
        <v>0</v>
      </c>
      <c r="AP44" s="30">
        <v>0</v>
      </c>
      <c r="AQ44" s="30">
        <f t="shared" si="16"/>
        <v>0</v>
      </c>
      <c r="AR44" s="57">
        <f t="shared" si="17"/>
        <v>10</v>
      </c>
      <c r="AS44" s="58">
        <f t="shared" si="17"/>
        <v>1461673.9200000002</v>
      </c>
    </row>
    <row r="45" spans="1:45" s="2" customFormat="1" x14ac:dyDescent="0.25">
      <c r="A45" s="25">
        <v>0.2</v>
      </c>
      <c r="B45" s="167"/>
      <c r="C45" s="26" t="s">
        <v>83</v>
      </c>
      <c r="D45" s="27">
        <v>1.4</v>
      </c>
      <c r="E45" s="27">
        <v>1.68</v>
      </c>
      <c r="F45" s="28">
        <v>78623</v>
      </c>
      <c r="G45" s="25">
        <v>0.2</v>
      </c>
      <c r="H45" s="29">
        <f t="shared" si="1"/>
        <v>84912.840000000011</v>
      </c>
      <c r="I45" s="29">
        <f t="shared" si="2"/>
        <v>89315.728000000003</v>
      </c>
      <c r="J45" s="30">
        <v>75</v>
      </c>
      <c r="K45" s="30">
        <f t="shared" si="3"/>
        <v>6368463.0000000009</v>
      </c>
      <c r="L45" s="31"/>
      <c r="M45" s="30">
        <f t="shared" si="4"/>
        <v>0</v>
      </c>
      <c r="N45" s="30"/>
      <c r="O45" s="30">
        <f t="shared" si="5"/>
        <v>0</v>
      </c>
      <c r="P45" s="30"/>
      <c r="Q45" s="30">
        <f t="shared" si="6"/>
        <v>0</v>
      </c>
      <c r="R45" s="30"/>
      <c r="S45" s="30">
        <f t="shared" si="7"/>
        <v>0</v>
      </c>
      <c r="T45" s="30"/>
      <c r="U45" s="30"/>
      <c r="V45" s="30"/>
      <c r="W45" s="30"/>
      <c r="X45" s="30"/>
      <c r="Y45" s="30"/>
      <c r="Z45" s="30"/>
      <c r="AA45" s="30">
        <f t="shared" si="8"/>
        <v>0</v>
      </c>
      <c r="AB45" s="30"/>
      <c r="AC45" s="30">
        <f t="shared" si="9"/>
        <v>0</v>
      </c>
      <c r="AD45" s="30"/>
      <c r="AE45" s="30">
        <f t="shared" si="10"/>
        <v>0</v>
      </c>
      <c r="AF45" s="30"/>
      <c r="AG45" s="30">
        <f t="shared" si="11"/>
        <v>0</v>
      </c>
      <c r="AH45" s="30"/>
      <c r="AI45" s="30">
        <f t="shared" si="12"/>
        <v>0</v>
      </c>
      <c r="AJ45" s="30"/>
      <c r="AK45" s="30">
        <f t="shared" si="13"/>
        <v>0</v>
      </c>
      <c r="AL45" s="30"/>
      <c r="AM45" s="30">
        <f t="shared" si="14"/>
        <v>0</v>
      </c>
      <c r="AN45" s="30"/>
      <c r="AO45" s="30">
        <f t="shared" si="15"/>
        <v>0</v>
      </c>
      <c r="AP45" s="30"/>
      <c r="AQ45" s="30">
        <f t="shared" si="16"/>
        <v>0</v>
      </c>
      <c r="AR45" s="57">
        <f t="shared" si="17"/>
        <v>75</v>
      </c>
      <c r="AS45" s="58">
        <f t="shared" si="17"/>
        <v>6368463.0000000009</v>
      </c>
    </row>
    <row r="46" spans="1:45" s="2" customFormat="1" x14ac:dyDescent="0.25">
      <c r="A46" s="25">
        <v>0.45</v>
      </c>
      <c r="B46" s="168"/>
      <c r="C46" s="26" t="s">
        <v>84</v>
      </c>
      <c r="D46" s="27">
        <v>1.4</v>
      </c>
      <c r="E46" s="27">
        <v>1.68</v>
      </c>
      <c r="F46" s="28">
        <v>150466</v>
      </c>
      <c r="G46" s="25">
        <v>0.45</v>
      </c>
      <c r="H46" s="29">
        <f t="shared" si="1"/>
        <v>177549.88000000003</v>
      </c>
      <c r="I46" s="29">
        <f t="shared" si="2"/>
        <v>196508.59600000002</v>
      </c>
      <c r="J46" s="30">
        <v>120</v>
      </c>
      <c r="K46" s="30">
        <f t="shared" si="3"/>
        <v>21305985.600000005</v>
      </c>
      <c r="L46" s="31"/>
      <c r="M46" s="30">
        <f t="shared" si="4"/>
        <v>0</v>
      </c>
      <c r="N46" s="30"/>
      <c r="O46" s="30">
        <f t="shared" si="5"/>
        <v>0</v>
      </c>
      <c r="P46" s="30"/>
      <c r="Q46" s="30">
        <f t="shared" si="6"/>
        <v>0</v>
      </c>
      <c r="R46" s="30"/>
      <c r="S46" s="30">
        <f t="shared" si="7"/>
        <v>0</v>
      </c>
      <c r="T46" s="30"/>
      <c r="U46" s="30"/>
      <c r="V46" s="30"/>
      <c r="W46" s="30"/>
      <c r="X46" s="30"/>
      <c r="Y46" s="30"/>
      <c r="Z46" s="30">
        <v>10</v>
      </c>
      <c r="AA46" s="65">
        <f t="shared" si="8"/>
        <v>1775498.8000000003</v>
      </c>
      <c r="AB46" s="30"/>
      <c r="AC46" s="30">
        <f t="shared" si="9"/>
        <v>0</v>
      </c>
      <c r="AD46" s="30"/>
      <c r="AE46" s="30">
        <f t="shared" si="10"/>
        <v>0</v>
      </c>
      <c r="AF46" s="30"/>
      <c r="AG46" s="30">
        <f t="shared" si="11"/>
        <v>0</v>
      </c>
      <c r="AH46" s="30"/>
      <c r="AI46" s="30">
        <f t="shared" si="12"/>
        <v>0</v>
      </c>
      <c r="AJ46" s="30"/>
      <c r="AK46" s="30">
        <f t="shared" si="13"/>
        <v>0</v>
      </c>
      <c r="AL46" s="30"/>
      <c r="AM46" s="30">
        <f t="shared" si="14"/>
        <v>0</v>
      </c>
      <c r="AN46" s="30"/>
      <c r="AO46" s="30">
        <f t="shared" si="15"/>
        <v>0</v>
      </c>
      <c r="AP46" s="30"/>
      <c r="AQ46" s="30">
        <f t="shared" si="16"/>
        <v>0</v>
      </c>
      <c r="AR46" s="57">
        <f t="shared" si="17"/>
        <v>130</v>
      </c>
      <c r="AS46" s="58">
        <f t="shared" si="17"/>
        <v>23081484.400000006</v>
      </c>
    </row>
    <row r="47" spans="1:45" s="45" customFormat="1" hidden="1" x14ac:dyDescent="0.25">
      <c r="A47" s="34"/>
      <c r="B47" s="50"/>
      <c r="C47" s="48" t="s">
        <v>85</v>
      </c>
      <c r="D47" s="37"/>
      <c r="E47" s="37"/>
      <c r="F47" s="38"/>
      <c r="G47" s="39"/>
      <c r="H47" s="40"/>
      <c r="I47" s="40"/>
      <c r="J47" s="41">
        <f>J48+J49+J50</f>
        <v>0</v>
      </c>
      <c r="K47" s="41">
        <f t="shared" ref="K47:AS47" si="27">K48+K49+K50</f>
        <v>0</v>
      </c>
      <c r="L47" s="42">
        <f t="shared" si="27"/>
        <v>0</v>
      </c>
      <c r="M47" s="41">
        <f t="shared" si="27"/>
        <v>0</v>
      </c>
      <c r="N47" s="41">
        <f t="shared" si="27"/>
        <v>0</v>
      </c>
      <c r="O47" s="41">
        <f t="shared" si="27"/>
        <v>0</v>
      </c>
      <c r="P47" s="41">
        <f t="shared" si="27"/>
        <v>0</v>
      </c>
      <c r="Q47" s="41">
        <f t="shared" si="27"/>
        <v>0</v>
      </c>
      <c r="R47" s="41">
        <f t="shared" si="27"/>
        <v>0</v>
      </c>
      <c r="S47" s="41">
        <f t="shared" si="27"/>
        <v>0</v>
      </c>
      <c r="T47" s="41">
        <f t="shared" si="27"/>
        <v>0</v>
      </c>
      <c r="U47" s="41">
        <f t="shared" si="27"/>
        <v>0</v>
      </c>
      <c r="V47" s="41">
        <f t="shared" si="27"/>
        <v>0</v>
      </c>
      <c r="W47" s="41">
        <f t="shared" si="27"/>
        <v>0</v>
      </c>
      <c r="X47" s="41">
        <f t="shared" si="27"/>
        <v>0</v>
      </c>
      <c r="Y47" s="41">
        <f t="shared" si="27"/>
        <v>0</v>
      </c>
      <c r="Z47" s="41">
        <f t="shared" si="27"/>
        <v>0</v>
      </c>
      <c r="AA47" s="66">
        <f t="shared" si="27"/>
        <v>0</v>
      </c>
      <c r="AB47" s="41">
        <f t="shared" si="27"/>
        <v>0</v>
      </c>
      <c r="AC47" s="41">
        <f t="shared" si="27"/>
        <v>0</v>
      </c>
      <c r="AD47" s="41">
        <f t="shared" si="27"/>
        <v>185</v>
      </c>
      <c r="AE47" s="41">
        <f t="shared" si="27"/>
        <v>15857719.5</v>
      </c>
      <c r="AF47" s="41">
        <f t="shared" si="27"/>
        <v>0</v>
      </c>
      <c r="AG47" s="41">
        <f t="shared" si="27"/>
        <v>0</v>
      </c>
      <c r="AH47" s="41">
        <f t="shared" si="27"/>
        <v>0</v>
      </c>
      <c r="AI47" s="41">
        <f t="shared" si="27"/>
        <v>0</v>
      </c>
      <c r="AJ47" s="41">
        <f t="shared" si="27"/>
        <v>0</v>
      </c>
      <c r="AK47" s="41">
        <f t="shared" si="27"/>
        <v>0</v>
      </c>
      <c r="AL47" s="41">
        <f t="shared" si="27"/>
        <v>0</v>
      </c>
      <c r="AM47" s="41">
        <f t="shared" si="27"/>
        <v>0</v>
      </c>
      <c r="AN47" s="41">
        <f t="shared" si="27"/>
        <v>0</v>
      </c>
      <c r="AO47" s="41">
        <f t="shared" si="27"/>
        <v>0</v>
      </c>
      <c r="AP47" s="41">
        <f t="shared" si="27"/>
        <v>0</v>
      </c>
      <c r="AQ47" s="41">
        <f t="shared" si="27"/>
        <v>0</v>
      </c>
      <c r="AR47" s="64">
        <f t="shared" si="27"/>
        <v>185</v>
      </c>
      <c r="AS47" s="67">
        <f t="shared" si="27"/>
        <v>15857719.5</v>
      </c>
    </row>
    <row r="48" spans="1:45" s="2" customFormat="1" hidden="1" x14ac:dyDescent="0.25">
      <c r="A48" s="25">
        <v>0.35</v>
      </c>
      <c r="B48" s="163" t="s">
        <v>85</v>
      </c>
      <c r="C48" s="26" t="s">
        <v>86</v>
      </c>
      <c r="D48" s="27">
        <v>1.4</v>
      </c>
      <c r="E48" s="27">
        <v>1.68</v>
      </c>
      <c r="F48" s="28">
        <v>70775</v>
      </c>
      <c r="G48" s="25">
        <v>0.35</v>
      </c>
      <c r="H48" s="29">
        <f t="shared" si="1"/>
        <v>80683.5</v>
      </c>
      <c r="I48" s="29">
        <f t="shared" si="2"/>
        <v>87619.45</v>
      </c>
      <c r="J48" s="30"/>
      <c r="K48" s="30">
        <f t="shared" si="3"/>
        <v>0</v>
      </c>
      <c r="L48" s="31"/>
      <c r="M48" s="30">
        <f t="shared" si="4"/>
        <v>0</v>
      </c>
      <c r="N48" s="30"/>
      <c r="O48" s="30">
        <f t="shared" si="5"/>
        <v>0</v>
      </c>
      <c r="P48" s="30"/>
      <c r="Q48" s="30">
        <f t="shared" si="6"/>
        <v>0</v>
      </c>
      <c r="R48" s="30"/>
      <c r="S48" s="30">
        <f t="shared" si="7"/>
        <v>0</v>
      </c>
      <c r="T48" s="30"/>
      <c r="U48" s="30"/>
      <c r="V48" s="30"/>
      <c r="W48" s="30"/>
      <c r="X48" s="30"/>
      <c r="Y48" s="30"/>
      <c r="Z48" s="30"/>
      <c r="AA48" s="30">
        <f t="shared" si="8"/>
        <v>0</v>
      </c>
      <c r="AB48" s="30"/>
      <c r="AC48" s="30">
        <f t="shared" si="9"/>
        <v>0</v>
      </c>
      <c r="AD48" s="30">
        <v>155</v>
      </c>
      <c r="AE48" s="30">
        <f t="shared" si="10"/>
        <v>12505942.5</v>
      </c>
      <c r="AF48" s="30"/>
      <c r="AG48" s="30">
        <f t="shared" si="11"/>
        <v>0</v>
      </c>
      <c r="AH48" s="30"/>
      <c r="AI48" s="30">
        <f t="shared" si="12"/>
        <v>0</v>
      </c>
      <c r="AJ48" s="30"/>
      <c r="AK48" s="30">
        <f t="shared" si="13"/>
        <v>0</v>
      </c>
      <c r="AL48" s="30"/>
      <c r="AM48" s="30">
        <f t="shared" si="14"/>
        <v>0</v>
      </c>
      <c r="AN48" s="30"/>
      <c r="AO48" s="30">
        <f t="shared" si="15"/>
        <v>0</v>
      </c>
      <c r="AP48" s="30"/>
      <c r="AQ48" s="30">
        <f t="shared" si="16"/>
        <v>0</v>
      </c>
      <c r="AR48" s="57">
        <f t="shared" si="17"/>
        <v>155</v>
      </c>
      <c r="AS48" s="58">
        <f t="shared" si="17"/>
        <v>12505942.5</v>
      </c>
    </row>
    <row r="49" spans="1:45" s="2" customFormat="1" hidden="1" x14ac:dyDescent="0.25">
      <c r="A49" s="25">
        <v>0.35</v>
      </c>
      <c r="B49" s="167"/>
      <c r="C49" s="26" t="s">
        <v>87</v>
      </c>
      <c r="D49" s="27">
        <v>1.4</v>
      </c>
      <c r="E49" s="27">
        <v>1.68</v>
      </c>
      <c r="F49" s="28">
        <v>102860</v>
      </c>
      <c r="G49" s="25">
        <v>0.35</v>
      </c>
      <c r="H49" s="29">
        <f t="shared" si="1"/>
        <v>117260.4</v>
      </c>
      <c r="I49" s="29">
        <f t="shared" si="2"/>
        <v>127340.68</v>
      </c>
      <c r="J49" s="30"/>
      <c r="K49" s="30">
        <f t="shared" si="3"/>
        <v>0</v>
      </c>
      <c r="L49" s="31"/>
      <c r="M49" s="30">
        <f t="shared" si="4"/>
        <v>0</v>
      </c>
      <c r="N49" s="30"/>
      <c r="O49" s="30">
        <f t="shared" si="5"/>
        <v>0</v>
      </c>
      <c r="P49" s="30"/>
      <c r="Q49" s="30">
        <f t="shared" si="6"/>
        <v>0</v>
      </c>
      <c r="R49" s="30"/>
      <c r="S49" s="30">
        <f t="shared" si="7"/>
        <v>0</v>
      </c>
      <c r="T49" s="30"/>
      <c r="U49" s="30"/>
      <c r="V49" s="30"/>
      <c r="W49" s="30"/>
      <c r="X49" s="30"/>
      <c r="Y49" s="30"/>
      <c r="Z49" s="30"/>
      <c r="AA49" s="30">
        <f t="shared" si="8"/>
        <v>0</v>
      </c>
      <c r="AB49" s="30"/>
      <c r="AC49" s="30">
        <f t="shared" si="9"/>
        <v>0</v>
      </c>
      <c r="AD49" s="30"/>
      <c r="AE49" s="30">
        <f t="shared" si="10"/>
        <v>0</v>
      </c>
      <c r="AF49" s="30"/>
      <c r="AG49" s="30">
        <f t="shared" si="11"/>
        <v>0</v>
      </c>
      <c r="AH49" s="30"/>
      <c r="AI49" s="30">
        <f t="shared" si="12"/>
        <v>0</v>
      </c>
      <c r="AJ49" s="30"/>
      <c r="AK49" s="30">
        <f t="shared" si="13"/>
        <v>0</v>
      </c>
      <c r="AL49" s="30"/>
      <c r="AM49" s="30">
        <f t="shared" si="14"/>
        <v>0</v>
      </c>
      <c r="AN49" s="30"/>
      <c r="AO49" s="30">
        <f t="shared" si="15"/>
        <v>0</v>
      </c>
      <c r="AP49" s="30"/>
      <c r="AQ49" s="30">
        <f t="shared" si="16"/>
        <v>0</v>
      </c>
      <c r="AR49" s="57">
        <f t="shared" si="17"/>
        <v>0</v>
      </c>
      <c r="AS49" s="58">
        <f t="shared" si="17"/>
        <v>0</v>
      </c>
    </row>
    <row r="50" spans="1:45" s="2" customFormat="1" hidden="1" x14ac:dyDescent="0.25">
      <c r="A50" s="25">
        <v>2E-3</v>
      </c>
      <c r="B50" s="168"/>
      <c r="C50" s="26" t="s">
        <v>88</v>
      </c>
      <c r="D50" s="27">
        <v>1.4</v>
      </c>
      <c r="E50" s="27">
        <v>1.68</v>
      </c>
      <c r="F50" s="59">
        <v>101569</v>
      </c>
      <c r="G50" s="25">
        <v>0.25</v>
      </c>
      <c r="H50" s="29">
        <f t="shared" si="1"/>
        <v>111725.90000000001</v>
      </c>
      <c r="I50" s="29">
        <f t="shared" si="2"/>
        <v>118835.73</v>
      </c>
      <c r="J50" s="60"/>
      <c r="K50" s="30">
        <f t="shared" si="3"/>
        <v>0</v>
      </c>
      <c r="L50" s="62"/>
      <c r="M50" s="30">
        <f t="shared" si="4"/>
        <v>0</v>
      </c>
      <c r="N50" s="60"/>
      <c r="O50" s="30">
        <f t="shared" si="5"/>
        <v>0</v>
      </c>
      <c r="P50" s="60"/>
      <c r="Q50" s="30">
        <f t="shared" si="6"/>
        <v>0</v>
      </c>
      <c r="R50" s="60"/>
      <c r="S50" s="30">
        <f t="shared" si="7"/>
        <v>0</v>
      </c>
      <c r="T50" s="30"/>
      <c r="U50" s="30"/>
      <c r="V50" s="30"/>
      <c r="W50" s="30"/>
      <c r="X50" s="30"/>
      <c r="Y50" s="30"/>
      <c r="Z50" s="60"/>
      <c r="AA50" s="30">
        <f t="shared" si="8"/>
        <v>0</v>
      </c>
      <c r="AB50" s="60"/>
      <c r="AC50" s="30">
        <f t="shared" si="9"/>
        <v>0</v>
      </c>
      <c r="AD50" s="60">
        <v>30</v>
      </c>
      <c r="AE50" s="30">
        <f t="shared" si="10"/>
        <v>3351777.0000000005</v>
      </c>
      <c r="AF50" s="60"/>
      <c r="AG50" s="30">
        <f t="shared" si="11"/>
        <v>0</v>
      </c>
      <c r="AH50" s="60"/>
      <c r="AI50" s="30">
        <f t="shared" si="12"/>
        <v>0</v>
      </c>
      <c r="AJ50" s="60"/>
      <c r="AK50" s="30">
        <f t="shared" si="13"/>
        <v>0</v>
      </c>
      <c r="AL50" s="60"/>
      <c r="AM50" s="30">
        <f t="shared" si="14"/>
        <v>0</v>
      </c>
      <c r="AN50" s="60"/>
      <c r="AO50" s="30">
        <f t="shared" si="15"/>
        <v>0</v>
      </c>
      <c r="AP50" s="60"/>
      <c r="AQ50" s="30">
        <f t="shared" si="16"/>
        <v>0</v>
      </c>
      <c r="AR50" s="57">
        <f t="shared" si="17"/>
        <v>30</v>
      </c>
      <c r="AS50" s="58">
        <f t="shared" si="17"/>
        <v>3351777.0000000005</v>
      </c>
    </row>
    <row r="51" spans="1:45" s="45" customFormat="1" hidden="1" x14ac:dyDescent="0.25">
      <c r="A51" s="34"/>
      <c r="B51" s="50"/>
      <c r="C51" s="48" t="s">
        <v>89</v>
      </c>
      <c r="D51" s="37"/>
      <c r="E51" s="37"/>
      <c r="F51" s="68"/>
      <c r="G51" s="39"/>
      <c r="H51" s="40"/>
      <c r="I51" s="40"/>
      <c r="J51" s="69">
        <f>J52+J53+J54+J55+J56</f>
        <v>0</v>
      </c>
      <c r="K51" s="41">
        <f t="shared" ref="K51:AS51" si="28">K52+K53+K54+K55+K56</f>
        <v>0</v>
      </c>
      <c r="L51" s="70">
        <f t="shared" si="28"/>
        <v>0</v>
      </c>
      <c r="M51" s="41">
        <f t="shared" si="28"/>
        <v>0</v>
      </c>
      <c r="N51" s="71">
        <f t="shared" si="28"/>
        <v>50</v>
      </c>
      <c r="O51" s="41">
        <f t="shared" si="28"/>
        <v>10840396.800000001</v>
      </c>
      <c r="P51" s="71">
        <f t="shared" si="28"/>
        <v>0</v>
      </c>
      <c r="Q51" s="41">
        <f t="shared" si="28"/>
        <v>0</v>
      </c>
      <c r="R51" s="71">
        <f t="shared" si="28"/>
        <v>0</v>
      </c>
      <c r="S51" s="41">
        <f t="shared" si="28"/>
        <v>0</v>
      </c>
      <c r="T51" s="41">
        <f t="shared" si="28"/>
        <v>0</v>
      </c>
      <c r="U51" s="41">
        <f t="shared" si="28"/>
        <v>0</v>
      </c>
      <c r="V51" s="41">
        <f t="shared" si="28"/>
        <v>0</v>
      </c>
      <c r="W51" s="41">
        <f t="shared" si="28"/>
        <v>0</v>
      </c>
      <c r="X51" s="41">
        <f t="shared" si="28"/>
        <v>0</v>
      </c>
      <c r="Y51" s="41">
        <f t="shared" si="28"/>
        <v>0</v>
      </c>
      <c r="Z51" s="71">
        <f t="shared" si="28"/>
        <v>0</v>
      </c>
      <c r="AA51" s="41">
        <f t="shared" si="28"/>
        <v>0</v>
      </c>
      <c r="AB51" s="71">
        <f t="shared" si="28"/>
        <v>0</v>
      </c>
      <c r="AC51" s="41">
        <f t="shared" si="28"/>
        <v>0</v>
      </c>
      <c r="AD51" s="71">
        <f t="shared" si="28"/>
        <v>0</v>
      </c>
      <c r="AE51" s="41">
        <f t="shared" si="28"/>
        <v>0</v>
      </c>
      <c r="AF51" s="71">
        <f t="shared" si="28"/>
        <v>0</v>
      </c>
      <c r="AG51" s="41">
        <f t="shared" si="28"/>
        <v>0</v>
      </c>
      <c r="AH51" s="71">
        <f t="shared" si="28"/>
        <v>0</v>
      </c>
      <c r="AI51" s="41">
        <f t="shared" si="28"/>
        <v>0</v>
      </c>
      <c r="AJ51" s="71">
        <f t="shared" si="28"/>
        <v>0</v>
      </c>
      <c r="AK51" s="41">
        <f t="shared" si="28"/>
        <v>0</v>
      </c>
      <c r="AL51" s="71">
        <f t="shared" si="28"/>
        <v>0</v>
      </c>
      <c r="AM51" s="41">
        <f t="shared" si="28"/>
        <v>0</v>
      </c>
      <c r="AN51" s="71">
        <f t="shared" si="28"/>
        <v>0</v>
      </c>
      <c r="AO51" s="41">
        <f t="shared" si="28"/>
        <v>0</v>
      </c>
      <c r="AP51" s="71">
        <f t="shared" si="28"/>
        <v>0</v>
      </c>
      <c r="AQ51" s="41">
        <f t="shared" si="28"/>
        <v>0</v>
      </c>
      <c r="AR51" s="64">
        <f t="shared" si="28"/>
        <v>50</v>
      </c>
      <c r="AS51" s="67">
        <f t="shared" si="28"/>
        <v>10840396.800000001</v>
      </c>
    </row>
    <row r="52" spans="1:45" s="2" customFormat="1" ht="15.75" hidden="1" customHeight="1" x14ac:dyDescent="0.25">
      <c r="A52" s="25">
        <v>0.39</v>
      </c>
      <c r="B52" s="163" t="s">
        <v>89</v>
      </c>
      <c r="C52" s="26" t="s">
        <v>90</v>
      </c>
      <c r="D52" s="27">
        <v>1.4</v>
      </c>
      <c r="E52" s="27">
        <v>1.68</v>
      </c>
      <c r="F52" s="28">
        <v>97040</v>
      </c>
      <c r="G52" s="25">
        <v>0.39</v>
      </c>
      <c r="H52" s="29">
        <f t="shared" si="1"/>
        <v>112178.23999999999</v>
      </c>
      <c r="I52" s="29">
        <f t="shared" si="2"/>
        <v>122775.00800000002</v>
      </c>
      <c r="J52" s="30"/>
      <c r="K52" s="30">
        <f t="shared" si="3"/>
        <v>0</v>
      </c>
      <c r="L52" s="31"/>
      <c r="M52" s="30">
        <f t="shared" si="4"/>
        <v>0</v>
      </c>
      <c r="N52" s="30"/>
      <c r="O52" s="30">
        <f t="shared" si="5"/>
        <v>0</v>
      </c>
      <c r="P52" s="30"/>
      <c r="Q52" s="30">
        <f t="shared" si="6"/>
        <v>0</v>
      </c>
      <c r="R52" s="30"/>
      <c r="S52" s="30">
        <f t="shared" si="7"/>
        <v>0</v>
      </c>
      <c r="T52" s="30"/>
      <c r="U52" s="30"/>
      <c r="V52" s="30"/>
      <c r="W52" s="30"/>
      <c r="X52" s="30"/>
      <c r="Y52" s="30"/>
      <c r="Z52" s="30"/>
      <c r="AA52" s="30">
        <f t="shared" si="8"/>
        <v>0</v>
      </c>
      <c r="AB52" s="30"/>
      <c r="AC52" s="30">
        <f t="shared" si="9"/>
        <v>0</v>
      </c>
      <c r="AD52" s="30"/>
      <c r="AE52" s="30">
        <f t="shared" si="10"/>
        <v>0</v>
      </c>
      <c r="AF52" s="30"/>
      <c r="AG52" s="30">
        <f t="shared" si="11"/>
        <v>0</v>
      </c>
      <c r="AH52" s="30"/>
      <c r="AI52" s="30">
        <f t="shared" si="12"/>
        <v>0</v>
      </c>
      <c r="AJ52" s="30"/>
      <c r="AK52" s="30">
        <f t="shared" si="13"/>
        <v>0</v>
      </c>
      <c r="AL52" s="30"/>
      <c r="AM52" s="30">
        <f t="shared" si="14"/>
        <v>0</v>
      </c>
      <c r="AN52" s="30"/>
      <c r="AO52" s="30">
        <f t="shared" si="15"/>
        <v>0</v>
      </c>
      <c r="AP52" s="30"/>
      <c r="AQ52" s="30">
        <f t="shared" si="16"/>
        <v>0</v>
      </c>
      <c r="AR52" s="57">
        <f t="shared" si="17"/>
        <v>0</v>
      </c>
      <c r="AS52" s="58">
        <f t="shared" si="17"/>
        <v>0</v>
      </c>
    </row>
    <row r="53" spans="1:45" s="2" customFormat="1" hidden="1" x14ac:dyDescent="0.25">
      <c r="A53" s="25">
        <v>0.23</v>
      </c>
      <c r="B53" s="167"/>
      <c r="C53" s="26" t="s">
        <v>91</v>
      </c>
      <c r="D53" s="27">
        <v>1.4</v>
      </c>
      <c r="E53" s="27">
        <v>1.68</v>
      </c>
      <c r="F53" s="28">
        <v>200897</v>
      </c>
      <c r="G53" s="25">
        <v>0.23</v>
      </c>
      <c r="H53" s="29">
        <f t="shared" si="1"/>
        <v>219379.524</v>
      </c>
      <c r="I53" s="29">
        <f t="shared" si="2"/>
        <v>232317.29080000002</v>
      </c>
      <c r="J53" s="30"/>
      <c r="K53" s="30">
        <f t="shared" si="3"/>
        <v>0</v>
      </c>
      <c r="L53" s="31"/>
      <c r="M53" s="30">
        <f t="shared" si="4"/>
        <v>0</v>
      </c>
      <c r="N53" s="30"/>
      <c r="O53" s="30">
        <f t="shared" si="5"/>
        <v>0</v>
      </c>
      <c r="P53" s="30"/>
      <c r="Q53" s="30">
        <f t="shared" si="6"/>
        <v>0</v>
      </c>
      <c r="R53" s="30"/>
      <c r="S53" s="30">
        <f t="shared" si="7"/>
        <v>0</v>
      </c>
      <c r="T53" s="30"/>
      <c r="U53" s="30"/>
      <c r="V53" s="30"/>
      <c r="W53" s="30"/>
      <c r="X53" s="30"/>
      <c r="Y53" s="30"/>
      <c r="Z53" s="30"/>
      <c r="AA53" s="30">
        <f t="shared" si="8"/>
        <v>0</v>
      </c>
      <c r="AB53" s="30"/>
      <c r="AC53" s="30">
        <f t="shared" si="9"/>
        <v>0</v>
      </c>
      <c r="AD53" s="30"/>
      <c r="AE53" s="30">
        <f t="shared" si="10"/>
        <v>0</v>
      </c>
      <c r="AF53" s="30"/>
      <c r="AG53" s="30">
        <f t="shared" si="11"/>
        <v>0</v>
      </c>
      <c r="AH53" s="30"/>
      <c r="AI53" s="30">
        <f t="shared" si="12"/>
        <v>0</v>
      </c>
      <c r="AJ53" s="30"/>
      <c r="AK53" s="30">
        <f t="shared" si="13"/>
        <v>0</v>
      </c>
      <c r="AL53" s="30"/>
      <c r="AM53" s="30">
        <f t="shared" si="14"/>
        <v>0</v>
      </c>
      <c r="AN53" s="30"/>
      <c r="AO53" s="30">
        <f t="shared" si="15"/>
        <v>0</v>
      </c>
      <c r="AP53" s="30"/>
      <c r="AQ53" s="30">
        <f t="shared" si="16"/>
        <v>0</v>
      </c>
      <c r="AR53" s="57">
        <f t="shared" si="17"/>
        <v>0</v>
      </c>
      <c r="AS53" s="58">
        <f t="shared" si="17"/>
        <v>0</v>
      </c>
    </row>
    <row r="54" spans="1:45" s="2" customFormat="1" ht="15.75" hidden="1" customHeight="1" x14ac:dyDescent="0.25">
      <c r="A54" s="25">
        <v>0.34</v>
      </c>
      <c r="B54" s="167"/>
      <c r="C54" s="26" t="s">
        <v>92</v>
      </c>
      <c r="D54" s="27">
        <v>1.4</v>
      </c>
      <c r="E54" s="27">
        <v>1.68</v>
      </c>
      <c r="F54" s="28">
        <v>115261</v>
      </c>
      <c r="G54" s="25">
        <v>0.34</v>
      </c>
      <c r="H54" s="29">
        <f t="shared" si="1"/>
        <v>130936.49599999998</v>
      </c>
      <c r="I54" s="29">
        <f t="shared" si="2"/>
        <v>141909.34319999997</v>
      </c>
      <c r="J54" s="30"/>
      <c r="K54" s="30">
        <f t="shared" si="3"/>
        <v>0</v>
      </c>
      <c r="L54" s="31"/>
      <c r="M54" s="30">
        <f t="shared" si="4"/>
        <v>0</v>
      </c>
      <c r="N54" s="30"/>
      <c r="O54" s="30">
        <f t="shared" si="5"/>
        <v>0</v>
      </c>
      <c r="P54" s="30"/>
      <c r="Q54" s="30">
        <f t="shared" si="6"/>
        <v>0</v>
      </c>
      <c r="R54" s="30"/>
      <c r="S54" s="30">
        <f t="shared" si="7"/>
        <v>0</v>
      </c>
      <c r="T54" s="30"/>
      <c r="U54" s="30"/>
      <c r="V54" s="30"/>
      <c r="W54" s="30"/>
      <c r="X54" s="30"/>
      <c r="Y54" s="30"/>
      <c r="Z54" s="30"/>
      <c r="AA54" s="30">
        <f t="shared" si="8"/>
        <v>0</v>
      </c>
      <c r="AB54" s="30"/>
      <c r="AC54" s="30">
        <f t="shared" si="9"/>
        <v>0</v>
      </c>
      <c r="AD54" s="30"/>
      <c r="AE54" s="30">
        <f t="shared" si="10"/>
        <v>0</v>
      </c>
      <c r="AF54" s="30"/>
      <c r="AG54" s="30">
        <f t="shared" si="11"/>
        <v>0</v>
      </c>
      <c r="AH54" s="30"/>
      <c r="AI54" s="30">
        <f t="shared" si="12"/>
        <v>0</v>
      </c>
      <c r="AJ54" s="30"/>
      <c r="AK54" s="30">
        <f t="shared" si="13"/>
        <v>0</v>
      </c>
      <c r="AL54" s="30"/>
      <c r="AM54" s="30">
        <f t="shared" si="14"/>
        <v>0</v>
      </c>
      <c r="AN54" s="30"/>
      <c r="AO54" s="30">
        <f t="shared" si="15"/>
        <v>0</v>
      </c>
      <c r="AP54" s="30"/>
      <c r="AQ54" s="30">
        <f t="shared" si="16"/>
        <v>0</v>
      </c>
      <c r="AR54" s="57">
        <f t="shared" si="17"/>
        <v>0</v>
      </c>
      <c r="AS54" s="58">
        <f t="shared" si="17"/>
        <v>0</v>
      </c>
    </row>
    <row r="55" spans="1:45" s="2" customFormat="1" ht="15.75" hidden="1" customHeight="1" x14ac:dyDescent="0.25">
      <c r="A55" s="25">
        <v>0.22</v>
      </c>
      <c r="B55" s="167"/>
      <c r="C55" s="26" t="s">
        <v>93</v>
      </c>
      <c r="D55" s="27">
        <v>1.4</v>
      </c>
      <c r="E55" s="27">
        <v>1.68</v>
      </c>
      <c r="F55" s="28">
        <v>199272</v>
      </c>
      <c r="G55" s="25">
        <v>0.22</v>
      </c>
      <c r="H55" s="29">
        <f t="shared" si="1"/>
        <v>216807.93600000002</v>
      </c>
      <c r="I55" s="29">
        <f t="shared" si="2"/>
        <v>229083.0912</v>
      </c>
      <c r="J55" s="30"/>
      <c r="K55" s="30">
        <f t="shared" si="3"/>
        <v>0</v>
      </c>
      <c r="L55" s="31"/>
      <c r="M55" s="30">
        <f t="shared" si="4"/>
        <v>0</v>
      </c>
      <c r="N55" s="30">
        <v>50</v>
      </c>
      <c r="O55" s="30">
        <f t="shared" si="5"/>
        <v>10840396.800000001</v>
      </c>
      <c r="P55" s="30"/>
      <c r="Q55" s="30">
        <f t="shared" si="6"/>
        <v>0</v>
      </c>
      <c r="R55" s="30"/>
      <c r="S55" s="30">
        <f t="shared" si="7"/>
        <v>0</v>
      </c>
      <c r="T55" s="30"/>
      <c r="U55" s="30"/>
      <c r="V55" s="30"/>
      <c r="W55" s="30"/>
      <c r="X55" s="30"/>
      <c r="Y55" s="30"/>
      <c r="Z55" s="30"/>
      <c r="AA55" s="30">
        <f t="shared" si="8"/>
        <v>0</v>
      </c>
      <c r="AB55" s="30"/>
      <c r="AC55" s="30">
        <f t="shared" si="9"/>
        <v>0</v>
      </c>
      <c r="AD55" s="30"/>
      <c r="AE55" s="30">
        <f t="shared" si="10"/>
        <v>0</v>
      </c>
      <c r="AF55" s="30"/>
      <c r="AG55" s="30">
        <f t="shared" si="11"/>
        <v>0</v>
      </c>
      <c r="AH55" s="30"/>
      <c r="AI55" s="30">
        <f t="shared" si="12"/>
        <v>0</v>
      </c>
      <c r="AJ55" s="30"/>
      <c r="AK55" s="30">
        <f t="shared" si="13"/>
        <v>0</v>
      </c>
      <c r="AL55" s="30"/>
      <c r="AM55" s="30">
        <f t="shared" si="14"/>
        <v>0</v>
      </c>
      <c r="AN55" s="30"/>
      <c r="AO55" s="30">
        <f t="shared" si="15"/>
        <v>0</v>
      </c>
      <c r="AP55" s="30"/>
      <c r="AQ55" s="30">
        <f t="shared" si="16"/>
        <v>0</v>
      </c>
      <c r="AR55" s="57">
        <f t="shared" si="17"/>
        <v>50</v>
      </c>
      <c r="AS55" s="58">
        <f t="shared" si="17"/>
        <v>10840396.800000001</v>
      </c>
    </row>
    <row r="56" spans="1:45" s="2" customFormat="1" ht="15.75" hidden="1" customHeight="1" x14ac:dyDescent="0.25">
      <c r="A56" s="25">
        <v>0.19</v>
      </c>
      <c r="B56" s="168"/>
      <c r="C56" s="26" t="s">
        <v>94</v>
      </c>
      <c r="D56" s="27">
        <v>1.4</v>
      </c>
      <c r="E56" s="27">
        <v>1.68</v>
      </c>
      <c r="F56" s="59">
        <v>198387</v>
      </c>
      <c r="G56" s="25">
        <v>0.19</v>
      </c>
      <c r="H56" s="29">
        <f t="shared" si="1"/>
        <v>213464.41200000001</v>
      </c>
      <c r="I56" s="29">
        <f t="shared" si="2"/>
        <v>224018.6004</v>
      </c>
      <c r="J56" s="60"/>
      <c r="K56" s="30">
        <f t="shared" si="3"/>
        <v>0</v>
      </c>
      <c r="L56" s="62"/>
      <c r="M56" s="30">
        <f t="shared" si="4"/>
        <v>0</v>
      </c>
      <c r="N56" s="60"/>
      <c r="O56" s="30">
        <f t="shared" si="5"/>
        <v>0</v>
      </c>
      <c r="P56" s="60"/>
      <c r="Q56" s="30">
        <f t="shared" si="6"/>
        <v>0</v>
      </c>
      <c r="R56" s="60"/>
      <c r="S56" s="30">
        <f t="shared" si="7"/>
        <v>0</v>
      </c>
      <c r="T56" s="30"/>
      <c r="U56" s="30"/>
      <c r="V56" s="30"/>
      <c r="W56" s="30"/>
      <c r="X56" s="30"/>
      <c r="Y56" s="30"/>
      <c r="Z56" s="60"/>
      <c r="AA56" s="30">
        <f t="shared" si="8"/>
        <v>0</v>
      </c>
      <c r="AB56" s="60"/>
      <c r="AC56" s="30">
        <f t="shared" si="9"/>
        <v>0</v>
      </c>
      <c r="AD56" s="60"/>
      <c r="AE56" s="30">
        <f t="shared" si="10"/>
        <v>0</v>
      </c>
      <c r="AF56" s="60"/>
      <c r="AG56" s="30">
        <f t="shared" si="11"/>
        <v>0</v>
      </c>
      <c r="AH56" s="60"/>
      <c r="AI56" s="30">
        <f t="shared" si="12"/>
        <v>0</v>
      </c>
      <c r="AJ56" s="60"/>
      <c r="AK56" s="30">
        <f t="shared" si="13"/>
        <v>0</v>
      </c>
      <c r="AL56" s="60"/>
      <c r="AM56" s="30">
        <f t="shared" si="14"/>
        <v>0</v>
      </c>
      <c r="AN56" s="60"/>
      <c r="AO56" s="30">
        <f t="shared" si="15"/>
        <v>0</v>
      </c>
      <c r="AP56" s="60"/>
      <c r="AQ56" s="30">
        <f t="shared" si="16"/>
        <v>0</v>
      </c>
      <c r="AR56" s="57">
        <f t="shared" si="17"/>
        <v>0</v>
      </c>
      <c r="AS56" s="58">
        <f t="shared" si="17"/>
        <v>0</v>
      </c>
    </row>
    <row r="57" spans="1:45" s="45" customFormat="1" ht="15.75" customHeight="1" x14ac:dyDescent="0.25">
      <c r="A57" s="34"/>
      <c r="B57" s="49"/>
      <c r="C57" s="48" t="s">
        <v>95</v>
      </c>
      <c r="D57" s="37"/>
      <c r="E57" s="37"/>
      <c r="F57" s="68"/>
      <c r="G57" s="39"/>
      <c r="H57" s="40"/>
      <c r="I57" s="40"/>
      <c r="J57" s="69">
        <f>J58</f>
        <v>500</v>
      </c>
      <c r="K57" s="41">
        <f t="shared" ref="K57:AS57" si="29">K58</f>
        <v>88345400.000000015</v>
      </c>
      <c r="L57" s="70">
        <f t="shared" si="29"/>
        <v>0</v>
      </c>
      <c r="M57" s="41">
        <f t="shared" si="29"/>
        <v>0</v>
      </c>
      <c r="N57" s="71">
        <f t="shared" si="29"/>
        <v>0</v>
      </c>
      <c r="O57" s="41">
        <f t="shared" si="29"/>
        <v>0</v>
      </c>
      <c r="P57" s="71">
        <f t="shared" si="29"/>
        <v>0</v>
      </c>
      <c r="Q57" s="41">
        <f t="shared" si="29"/>
        <v>0</v>
      </c>
      <c r="R57" s="71">
        <f t="shared" si="29"/>
        <v>0</v>
      </c>
      <c r="S57" s="41">
        <f t="shared" si="29"/>
        <v>0</v>
      </c>
      <c r="T57" s="41">
        <f t="shared" si="29"/>
        <v>0</v>
      </c>
      <c r="U57" s="41">
        <f t="shared" si="29"/>
        <v>0</v>
      </c>
      <c r="V57" s="41">
        <f t="shared" si="29"/>
        <v>0</v>
      </c>
      <c r="W57" s="41">
        <f t="shared" si="29"/>
        <v>0</v>
      </c>
      <c r="X57" s="41">
        <f t="shared" si="29"/>
        <v>0</v>
      </c>
      <c r="Y57" s="41">
        <f t="shared" si="29"/>
        <v>0</v>
      </c>
      <c r="Z57" s="71">
        <f t="shared" si="29"/>
        <v>0</v>
      </c>
      <c r="AA57" s="41">
        <f t="shared" si="29"/>
        <v>0</v>
      </c>
      <c r="AB57" s="71">
        <f t="shared" si="29"/>
        <v>0</v>
      </c>
      <c r="AC57" s="41">
        <f t="shared" si="29"/>
        <v>0</v>
      </c>
      <c r="AD57" s="71">
        <f t="shared" si="29"/>
        <v>0</v>
      </c>
      <c r="AE57" s="41">
        <f t="shared" si="29"/>
        <v>0</v>
      </c>
      <c r="AF57" s="71">
        <f t="shared" si="29"/>
        <v>0</v>
      </c>
      <c r="AG57" s="41">
        <f t="shared" si="29"/>
        <v>0</v>
      </c>
      <c r="AH57" s="71">
        <f t="shared" si="29"/>
        <v>0</v>
      </c>
      <c r="AI57" s="41">
        <f t="shared" si="29"/>
        <v>0</v>
      </c>
      <c r="AJ57" s="71">
        <f t="shared" si="29"/>
        <v>0</v>
      </c>
      <c r="AK57" s="41">
        <f t="shared" si="29"/>
        <v>0</v>
      </c>
      <c r="AL57" s="71">
        <f t="shared" si="29"/>
        <v>0</v>
      </c>
      <c r="AM57" s="41">
        <f t="shared" si="29"/>
        <v>0</v>
      </c>
      <c r="AN57" s="71">
        <f t="shared" si="29"/>
        <v>0</v>
      </c>
      <c r="AO57" s="41">
        <f t="shared" si="29"/>
        <v>0</v>
      </c>
      <c r="AP57" s="71">
        <f t="shared" si="29"/>
        <v>0</v>
      </c>
      <c r="AQ57" s="41">
        <f t="shared" si="29"/>
        <v>0</v>
      </c>
      <c r="AR57" s="64">
        <f t="shared" si="29"/>
        <v>500</v>
      </c>
      <c r="AS57" s="67">
        <f t="shared" si="29"/>
        <v>88345400.000000015</v>
      </c>
    </row>
    <row r="58" spans="1:45" s="2" customFormat="1" x14ac:dyDescent="0.25">
      <c r="A58" s="25">
        <v>0.36</v>
      </c>
      <c r="B58" s="46" t="s">
        <v>95</v>
      </c>
      <c r="C58" s="26" t="s">
        <v>96</v>
      </c>
      <c r="D58" s="27">
        <v>1.4</v>
      </c>
      <c r="E58" s="27">
        <v>1.68</v>
      </c>
      <c r="F58" s="28">
        <v>154450</v>
      </c>
      <c r="G58" s="25">
        <v>0.36</v>
      </c>
      <c r="H58" s="29">
        <f t="shared" si="1"/>
        <v>176690.80000000002</v>
      </c>
      <c r="I58" s="29">
        <f t="shared" si="2"/>
        <v>192259.36000000002</v>
      </c>
      <c r="J58" s="30">
        <v>500</v>
      </c>
      <c r="K58" s="30">
        <f t="shared" si="3"/>
        <v>88345400.000000015</v>
      </c>
      <c r="L58" s="31"/>
      <c r="M58" s="30">
        <f t="shared" si="4"/>
        <v>0</v>
      </c>
      <c r="N58" s="30"/>
      <c r="O58" s="30">
        <f t="shared" si="5"/>
        <v>0</v>
      </c>
      <c r="P58" s="30"/>
      <c r="Q58" s="30">
        <f t="shared" si="6"/>
        <v>0</v>
      </c>
      <c r="R58" s="30"/>
      <c r="S58" s="30">
        <f t="shared" si="7"/>
        <v>0</v>
      </c>
      <c r="T58" s="30"/>
      <c r="U58" s="30"/>
      <c r="V58" s="30"/>
      <c r="W58" s="30"/>
      <c r="X58" s="30"/>
      <c r="Y58" s="30"/>
      <c r="Z58" s="30"/>
      <c r="AA58" s="30">
        <f t="shared" si="8"/>
        <v>0</v>
      </c>
      <c r="AB58" s="30"/>
      <c r="AC58" s="30">
        <f t="shared" si="9"/>
        <v>0</v>
      </c>
      <c r="AD58" s="30"/>
      <c r="AE58" s="30">
        <f t="shared" si="10"/>
        <v>0</v>
      </c>
      <c r="AF58" s="30"/>
      <c r="AG58" s="30">
        <f t="shared" si="11"/>
        <v>0</v>
      </c>
      <c r="AH58" s="30"/>
      <c r="AI58" s="30">
        <f t="shared" si="12"/>
        <v>0</v>
      </c>
      <c r="AJ58" s="30"/>
      <c r="AK58" s="30">
        <f t="shared" si="13"/>
        <v>0</v>
      </c>
      <c r="AL58" s="30"/>
      <c r="AM58" s="30">
        <f t="shared" si="14"/>
        <v>0</v>
      </c>
      <c r="AN58" s="30"/>
      <c r="AO58" s="30">
        <f t="shared" si="15"/>
        <v>0</v>
      </c>
      <c r="AP58" s="30"/>
      <c r="AQ58" s="30">
        <f t="shared" si="16"/>
        <v>0</v>
      </c>
      <c r="AR58" s="57">
        <f t="shared" si="17"/>
        <v>500</v>
      </c>
      <c r="AS58" s="58">
        <f t="shared" si="17"/>
        <v>88345400.000000015</v>
      </c>
    </row>
    <row r="59" spans="1:45" s="2" customFormat="1" ht="30" x14ac:dyDescent="0.25">
      <c r="A59" s="25"/>
      <c r="B59" s="47"/>
      <c r="C59" s="48" t="s">
        <v>97</v>
      </c>
      <c r="D59" s="37"/>
      <c r="E59" s="37"/>
      <c r="F59" s="38"/>
      <c r="G59" s="39"/>
      <c r="H59" s="40"/>
      <c r="I59" s="40"/>
      <c r="J59" s="41">
        <f>SUM(J60:J76)</f>
        <v>926</v>
      </c>
      <c r="K59" s="41">
        <f t="shared" ref="K59:AS59" si="30">SUM(K60:K76)</f>
        <v>213436865.23199993</v>
      </c>
      <c r="L59" s="42">
        <f t="shared" si="30"/>
        <v>856</v>
      </c>
      <c r="M59" s="41">
        <f t="shared" si="30"/>
        <v>206586018.13199997</v>
      </c>
      <c r="N59" s="41">
        <f t="shared" si="30"/>
        <v>0</v>
      </c>
      <c r="O59" s="41">
        <f t="shared" si="30"/>
        <v>0</v>
      </c>
      <c r="P59" s="41">
        <f t="shared" si="30"/>
        <v>0</v>
      </c>
      <c r="Q59" s="41">
        <f t="shared" si="30"/>
        <v>0</v>
      </c>
      <c r="R59" s="41">
        <f t="shared" si="30"/>
        <v>0</v>
      </c>
      <c r="S59" s="41">
        <f t="shared" si="30"/>
        <v>0</v>
      </c>
      <c r="T59" s="41">
        <f t="shared" si="30"/>
        <v>0</v>
      </c>
      <c r="U59" s="41">
        <f t="shared" si="30"/>
        <v>0</v>
      </c>
      <c r="V59" s="41">
        <f t="shared" si="30"/>
        <v>0</v>
      </c>
      <c r="W59" s="41">
        <f t="shared" si="30"/>
        <v>0</v>
      </c>
      <c r="X59" s="41">
        <f t="shared" si="30"/>
        <v>0</v>
      </c>
      <c r="Y59" s="41">
        <f t="shared" si="30"/>
        <v>0</v>
      </c>
      <c r="Z59" s="41">
        <f t="shared" si="30"/>
        <v>0</v>
      </c>
      <c r="AA59" s="41">
        <f t="shared" si="30"/>
        <v>0</v>
      </c>
      <c r="AB59" s="41">
        <f t="shared" si="30"/>
        <v>0</v>
      </c>
      <c r="AC59" s="41">
        <f t="shared" si="30"/>
        <v>0</v>
      </c>
      <c r="AD59" s="41">
        <f t="shared" si="30"/>
        <v>0</v>
      </c>
      <c r="AE59" s="41">
        <f t="shared" si="30"/>
        <v>0</v>
      </c>
      <c r="AF59" s="41">
        <f t="shared" si="30"/>
        <v>209</v>
      </c>
      <c r="AG59" s="41">
        <f t="shared" si="30"/>
        <v>39513052.311999999</v>
      </c>
      <c r="AH59" s="41">
        <f t="shared" si="30"/>
        <v>0</v>
      </c>
      <c r="AI59" s="41">
        <f t="shared" si="30"/>
        <v>0</v>
      </c>
      <c r="AJ59" s="41">
        <f t="shared" si="30"/>
        <v>0</v>
      </c>
      <c r="AK59" s="41">
        <f t="shared" si="30"/>
        <v>0</v>
      </c>
      <c r="AL59" s="41">
        <f t="shared" si="30"/>
        <v>0</v>
      </c>
      <c r="AM59" s="41">
        <f t="shared" si="30"/>
        <v>0</v>
      </c>
      <c r="AN59" s="41">
        <f t="shared" si="30"/>
        <v>370</v>
      </c>
      <c r="AO59" s="41">
        <f t="shared" si="30"/>
        <v>91400618.745199978</v>
      </c>
      <c r="AP59" s="41">
        <f t="shared" si="30"/>
        <v>250</v>
      </c>
      <c r="AQ59" s="41">
        <f t="shared" si="30"/>
        <v>66216399.958399996</v>
      </c>
      <c r="AR59" s="64">
        <f t="shared" si="30"/>
        <v>2611</v>
      </c>
      <c r="AS59" s="67">
        <f t="shared" si="30"/>
        <v>617152954.37960005</v>
      </c>
    </row>
    <row r="60" spans="1:45" s="2" customFormat="1" x14ac:dyDescent="0.25">
      <c r="A60" s="25">
        <v>0.56000000000000005</v>
      </c>
      <c r="B60" s="163" t="s">
        <v>97</v>
      </c>
      <c r="C60" s="26" t="s">
        <v>98</v>
      </c>
      <c r="D60" s="27">
        <v>1.4</v>
      </c>
      <c r="E60" s="27">
        <v>1.68</v>
      </c>
      <c r="F60" s="28">
        <v>185214</v>
      </c>
      <c r="G60" s="25">
        <v>0.56000000000000005</v>
      </c>
      <c r="H60" s="29">
        <f t="shared" si="1"/>
        <v>226701.93599999999</v>
      </c>
      <c r="I60" s="29">
        <f t="shared" si="2"/>
        <v>255743.49120000002</v>
      </c>
      <c r="J60" s="30">
        <v>95</v>
      </c>
      <c r="K60" s="30">
        <f t="shared" si="3"/>
        <v>21536683.919999998</v>
      </c>
      <c r="L60" s="31">
        <v>272</v>
      </c>
      <c r="M60" s="30">
        <f t="shared" si="4"/>
        <v>61662926.591999993</v>
      </c>
      <c r="N60" s="30"/>
      <c r="O60" s="30">
        <f t="shared" si="5"/>
        <v>0</v>
      </c>
      <c r="P60" s="30"/>
      <c r="Q60" s="30">
        <f t="shared" si="6"/>
        <v>0</v>
      </c>
      <c r="R60" s="30"/>
      <c r="S60" s="30">
        <f t="shared" si="7"/>
        <v>0</v>
      </c>
      <c r="T60" s="30"/>
      <c r="U60" s="30"/>
      <c r="V60" s="30"/>
      <c r="W60" s="30"/>
      <c r="X60" s="30"/>
      <c r="Y60" s="30"/>
      <c r="Z60" s="30"/>
      <c r="AA60" s="30">
        <f t="shared" si="8"/>
        <v>0</v>
      </c>
      <c r="AB60" s="30"/>
      <c r="AC60" s="30">
        <f t="shared" si="9"/>
        <v>0</v>
      </c>
      <c r="AD60" s="30"/>
      <c r="AE60" s="30">
        <f t="shared" si="10"/>
        <v>0</v>
      </c>
      <c r="AF60" s="30">
        <v>5</v>
      </c>
      <c r="AG60" s="30">
        <f t="shared" si="11"/>
        <v>1133509.68</v>
      </c>
      <c r="AH60" s="30"/>
      <c r="AI60" s="30">
        <f t="shared" si="12"/>
        <v>0</v>
      </c>
      <c r="AJ60" s="30"/>
      <c r="AK60" s="30">
        <f t="shared" si="13"/>
        <v>0</v>
      </c>
      <c r="AL60" s="30"/>
      <c r="AM60" s="30">
        <f t="shared" si="14"/>
        <v>0</v>
      </c>
      <c r="AN60" s="30">
        <v>188</v>
      </c>
      <c r="AO60" s="30">
        <f t="shared" si="15"/>
        <v>48079776.345600002</v>
      </c>
      <c r="AP60" s="30">
        <v>41</v>
      </c>
      <c r="AQ60" s="30">
        <f t="shared" si="16"/>
        <v>10485483.1392</v>
      </c>
      <c r="AR60" s="57">
        <f t="shared" si="17"/>
        <v>601</v>
      </c>
      <c r="AS60" s="58">
        <f t="shared" si="17"/>
        <v>142898379.67680001</v>
      </c>
    </row>
    <row r="61" spans="1:45" s="2" customFormat="1" x14ac:dyDescent="0.25">
      <c r="A61" s="25">
        <v>0.5</v>
      </c>
      <c r="B61" s="167"/>
      <c r="C61" s="26" t="s">
        <v>99</v>
      </c>
      <c r="D61" s="27">
        <v>1.4</v>
      </c>
      <c r="E61" s="27">
        <v>1.68</v>
      </c>
      <c r="F61" s="28">
        <v>214756</v>
      </c>
      <c r="G61" s="25">
        <v>0.5</v>
      </c>
      <c r="H61" s="29">
        <f t="shared" si="1"/>
        <v>257707.19999999998</v>
      </c>
      <c r="I61" s="29">
        <f t="shared" si="2"/>
        <v>287773.03999999998</v>
      </c>
      <c r="J61" s="30">
        <v>77</v>
      </c>
      <c r="K61" s="30">
        <f t="shared" si="3"/>
        <v>19843454.399999999</v>
      </c>
      <c r="L61" s="31">
        <v>165</v>
      </c>
      <c r="M61" s="30">
        <f t="shared" si="4"/>
        <v>42521688</v>
      </c>
      <c r="N61" s="30"/>
      <c r="O61" s="30">
        <f t="shared" si="5"/>
        <v>0</v>
      </c>
      <c r="P61" s="30"/>
      <c r="Q61" s="30">
        <f t="shared" si="6"/>
        <v>0</v>
      </c>
      <c r="R61" s="30"/>
      <c r="S61" s="30">
        <f t="shared" si="7"/>
        <v>0</v>
      </c>
      <c r="T61" s="30"/>
      <c r="U61" s="30"/>
      <c r="V61" s="30"/>
      <c r="W61" s="30"/>
      <c r="X61" s="30"/>
      <c r="Y61" s="30"/>
      <c r="Z61" s="30"/>
      <c r="AA61" s="30">
        <f t="shared" si="8"/>
        <v>0</v>
      </c>
      <c r="AB61" s="30"/>
      <c r="AC61" s="30">
        <f t="shared" si="9"/>
        <v>0</v>
      </c>
      <c r="AD61" s="30"/>
      <c r="AE61" s="30">
        <f t="shared" si="10"/>
        <v>0</v>
      </c>
      <c r="AF61" s="30">
        <v>6</v>
      </c>
      <c r="AG61" s="30">
        <f t="shared" si="11"/>
        <v>1546243.2</v>
      </c>
      <c r="AH61" s="30"/>
      <c r="AI61" s="30">
        <f t="shared" si="12"/>
        <v>0</v>
      </c>
      <c r="AJ61" s="30"/>
      <c r="AK61" s="30">
        <f t="shared" si="13"/>
        <v>0</v>
      </c>
      <c r="AL61" s="65"/>
      <c r="AM61" s="30">
        <f t="shared" si="14"/>
        <v>0</v>
      </c>
      <c r="AN61" s="30">
        <v>54</v>
      </c>
      <c r="AO61" s="30">
        <f t="shared" si="15"/>
        <v>15539744.159999998</v>
      </c>
      <c r="AP61" s="30">
        <v>41</v>
      </c>
      <c r="AQ61" s="30">
        <f t="shared" si="16"/>
        <v>11798694.639999999</v>
      </c>
      <c r="AR61" s="57">
        <f t="shared" si="17"/>
        <v>343</v>
      </c>
      <c r="AS61" s="58">
        <f t="shared" si="17"/>
        <v>91249824.400000006</v>
      </c>
    </row>
    <row r="62" spans="1:45" s="2" customFormat="1" ht="33" customHeight="1" x14ac:dyDescent="0.25">
      <c r="A62" s="25">
        <v>0.44</v>
      </c>
      <c r="B62" s="167"/>
      <c r="C62" s="26" t="s">
        <v>100</v>
      </c>
      <c r="D62" s="27">
        <v>1.4</v>
      </c>
      <c r="E62" s="27">
        <v>1.68</v>
      </c>
      <c r="F62" s="28">
        <v>244136</v>
      </c>
      <c r="G62" s="25">
        <v>0.44</v>
      </c>
      <c r="H62" s="29">
        <f t="shared" si="1"/>
        <v>287103.93600000005</v>
      </c>
      <c r="I62" s="29">
        <f t="shared" si="2"/>
        <v>317181.49119999999</v>
      </c>
      <c r="J62" s="63">
        <v>48</v>
      </c>
      <c r="K62" s="63">
        <f t="shared" si="3"/>
        <v>13780988.928000003</v>
      </c>
      <c r="L62" s="31">
        <v>100</v>
      </c>
      <c r="M62" s="30">
        <f t="shared" si="4"/>
        <v>28710393.600000005</v>
      </c>
      <c r="N62" s="30"/>
      <c r="O62" s="30">
        <f t="shared" si="5"/>
        <v>0</v>
      </c>
      <c r="P62" s="30"/>
      <c r="Q62" s="30">
        <f t="shared" si="6"/>
        <v>0</v>
      </c>
      <c r="R62" s="30"/>
      <c r="S62" s="30">
        <f t="shared" si="7"/>
        <v>0</v>
      </c>
      <c r="T62" s="30"/>
      <c r="U62" s="30"/>
      <c r="V62" s="30"/>
      <c r="W62" s="30"/>
      <c r="X62" s="30"/>
      <c r="Y62" s="30"/>
      <c r="Z62" s="30"/>
      <c r="AA62" s="30">
        <f t="shared" si="8"/>
        <v>0</v>
      </c>
      <c r="AB62" s="30"/>
      <c r="AC62" s="30">
        <f t="shared" si="9"/>
        <v>0</v>
      </c>
      <c r="AD62" s="30"/>
      <c r="AE62" s="30">
        <f t="shared" si="10"/>
        <v>0</v>
      </c>
      <c r="AF62" s="30">
        <v>2</v>
      </c>
      <c r="AG62" s="30">
        <f t="shared" si="11"/>
        <v>574207.87200000009</v>
      </c>
      <c r="AH62" s="30"/>
      <c r="AI62" s="30">
        <f t="shared" si="12"/>
        <v>0</v>
      </c>
      <c r="AJ62" s="30"/>
      <c r="AK62" s="30">
        <f t="shared" si="13"/>
        <v>0</v>
      </c>
      <c r="AL62" s="65"/>
      <c r="AM62" s="30">
        <f t="shared" si="14"/>
        <v>0</v>
      </c>
      <c r="AN62" s="30">
        <v>13</v>
      </c>
      <c r="AO62" s="30">
        <f t="shared" si="15"/>
        <v>4123359.3855999997</v>
      </c>
      <c r="AP62" s="30">
        <v>44</v>
      </c>
      <c r="AQ62" s="30">
        <f t="shared" si="16"/>
        <v>13955985.6128</v>
      </c>
      <c r="AR62" s="57">
        <f t="shared" si="17"/>
        <v>207</v>
      </c>
      <c r="AS62" s="58">
        <f t="shared" si="17"/>
        <v>61144935.398400016</v>
      </c>
    </row>
    <row r="63" spans="1:45" s="2" customFormat="1" x14ac:dyDescent="0.25">
      <c r="A63" s="25">
        <v>0.54</v>
      </c>
      <c r="B63" s="167"/>
      <c r="C63" s="26" t="s">
        <v>101</v>
      </c>
      <c r="D63" s="27">
        <v>1.4</v>
      </c>
      <c r="E63" s="27">
        <v>1.68</v>
      </c>
      <c r="F63" s="28">
        <v>137762</v>
      </c>
      <c r="G63" s="25">
        <v>0.54</v>
      </c>
      <c r="H63" s="29">
        <f t="shared" si="1"/>
        <v>167518.592</v>
      </c>
      <c r="I63" s="29">
        <f t="shared" si="2"/>
        <v>188348.2064</v>
      </c>
      <c r="J63" s="30">
        <v>91</v>
      </c>
      <c r="K63" s="30">
        <f t="shared" si="3"/>
        <v>15244191.872</v>
      </c>
      <c r="L63" s="31">
        <v>141</v>
      </c>
      <c r="M63" s="30">
        <f t="shared" si="4"/>
        <v>23620121.471999999</v>
      </c>
      <c r="N63" s="30"/>
      <c r="O63" s="30">
        <f t="shared" si="5"/>
        <v>0</v>
      </c>
      <c r="P63" s="30"/>
      <c r="Q63" s="30">
        <f t="shared" si="6"/>
        <v>0</v>
      </c>
      <c r="R63" s="30"/>
      <c r="S63" s="30">
        <f t="shared" si="7"/>
        <v>0</v>
      </c>
      <c r="T63" s="30"/>
      <c r="U63" s="30"/>
      <c r="V63" s="30"/>
      <c r="W63" s="30"/>
      <c r="X63" s="30"/>
      <c r="Y63" s="30"/>
      <c r="Z63" s="30"/>
      <c r="AA63" s="30">
        <f t="shared" si="8"/>
        <v>0</v>
      </c>
      <c r="AB63" s="30"/>
      <c r="AC63" s="30">
        <f t="shared" si="9"/>
        <v>0</v>
      </c>
      <c r="AD63" s="30"/>
      <c r="AE63" s="30">
        <f t="shared" si="10"/>
        <v>0</v>
      </c>
      <c r="AF63" s="30">
        <v>110</v>
      </c>
      <c r="AG63" s="30">
        <f t="shared" si="11"/>
        <v>18427045.120000001</v>
      </c>
      <c r="AH63" s="30"/>
      <c r="AI63" s="30">
        <f t="shared" si="12"/>
        <v>0</v>
      </c>
      <c r="AJ63" s="30"/>
      <c r="AK63" s="30">
        <f t="shared" si="13"/>
        <v>0</v>
      </c>
      <c r="AL63" s="65"/>
      <c r="AM63" s="30">
        <f t="shared" si="14"/>
        <v>0</v>
      </c>
      <c r="AN63" s="30">
        <v>81</v>
      </c>
      <c r="AO63" s="30">
        <f t="shared" si="15"/>
        <v>15256204.7184</v>
      </c>
      <c r="AP63" s="30">
        <v>43</v>
      </c>
      <c r="AQ63" s="30">
        <f t="shared" si="16"/>
        <v>8098972.8751999997</v>
      </c>
      <c r="AR63" s="57">
        <f t="shared" si="17"/>
        <v>466</v>
      </c>
      <c r="AS63" s="58">
        <f t="shared" si="17"/>
        <v>80646536.057600006</v>
      </c>
    </row>
    <row r="64" spans="1:45" s="2" customFormat="1" x14ac:dyDescent="0.25">
      <c r="A64" s="25">
        <v>0.46</v>
      </c>
      <c r="B64" s="167"/>
      <c r="C64" s="26" t="s">
        <v>102</v>
      </c>
      <c r="D64" s="27">
        <v>1.4</v>
      </c>
      <c r="E64" s="27">
        <v>1.68</v>
      </c>
      <c r="F64" s="28">
        <v>167354</v>
      </c>
      <c r="G64" s="25">
        <v>0.46</v>
      </c>
      <c r="H64" s="29">
        <f t="shared" si="1"/>
        <v>198147.13600000003</v>
      </c>
      <c r="I64" s="29">
        <f t="shared" si="2"/>
        <v>219702.33120000004</v>
      </c>
      <c r="J64" s="30">
        <v>42</v>
      </c>
      <c r="K64" s="30">
        <f t="shared" si="3"/>
        <v>8322179.7120000012</v>
      </c>
      <c r="L64" s="31">
        <v>51</v>
      </c>
      <c r="M64" s="30">
        <f t="shared" si="4"/>
        <v>10105503.936000001</v>
      </c>
      <c r="N64" s="30"/>
      <c r="O64" s="30">
        <f t="shared" si="5"/>
        <v>0</v>
      </c>
      <c r="P64" s="30"/>
      <c r="Q64" s="30">
        <f t="shared" si="6"/>
        <v>0</v>
      </c>
      <c r="R64" s="30"/>
      <c r="S64" s="30">
        <f t="shared" si="7"/>
        <v>0</v>
      </c>
      <c r="T64" s="30"/>
      <c r="U64" s="30"/>
      <c r="V64" s="30"/>
      <c r="W64" s="30"/>
      <c r="X64" s="30"/>
      <c r="Y64" s="30"/>
      <c r="Z64" s="30"/>
      <c r="AA64" s="30">
        <f t="shared" si="8"/>
        <v>0</v>
      </c>
      <c r="AB64" s="30"/>
      <c r="AC64" s="30">
        <f t="shared" si="9"/>
        <v>0</v>
      </c>
      <c r="AD64" s="30"/>
      <c r="AE64" s="30">
        <f t="shared" si="10"/>
        <v>0</v>
      </c>
      <c r="AF64" s="30">
        <v>50</v>
      </c>
      <c r="AG64" s="30">
        <f t="shared" si="11"/>
        <v>9907356.8000000007</v>
      </c>
      <c r="AH64" s="30"/>
      <c r="AI64" s="30">
        <f t="shared" si="12"/>
        <v>0</v>
      </c>
      <c r="AJ64" s="30"/>
      <c r="AK64" s="30">
        <f t="shared" si="13"/>
        <v>0</v>
      </c>
      <c r="AL64" s="65"/>
      <c r="AM64" s="30">
        <f t="shared" si="14"/>
        <v>0</v>
      </c>
      <c r="AN64" s="30">
        <v>19</v>
      </c>
      <c r="AO64" s="30">
        <f t="shared" si="15"/>
        <v>4174344.2928000009</v>
      </c>
      <c r="AP64" s="30">
        <v>21</v>
      </c>
      <c r="AQ64" s="30">
        <f t="shared" si="16"/>
        <v>4613748.9552000007</v>
      </c>
      <c r="AR64" s="57">
        <f t="shared" si="17"/>
        <v>183</v>
      </c>
      <c r="AS64" s="58">
        <f t="shared" si="17"/>
        <v>37123133.696000002</v>
      </c>
    </row>
    <row r="65" spans="1:45" s="2" customFormat="1" x14ac:dyDescent="0.25">
      <c r="A65" s="25">
        <v>0.34</v>
      </c>
      <c r="B65" s="167"/>
      <c r="C65" s="26" t="s">
        <v>103</v>
      </c>
      <c r="D65" s="27">
        <v>1.4</v>
      </c>
      <c r="E65" s="27">
        <v>1.68</v>
      </c>
      <c r="F65" s="28">
        <v>209573</v>
      </c>
      <c r="G65" s="25">
        <v>0.34</v>
      </c>
      <c r="H65" s="29">
        <f t="shared" si="1"/>
        <v>238074.92799999999</v>
      </c>
      <c r="I65" s="29">
        <f t="shared" si="2"/>
        <v>258026.27759999997</v>
      </c>
      <c r="J65" s="63">
        <v>36</v>
      </c>
      <c r="K65" s="63">
        <f t="shared" si="3"/>
        <v>8570697.4079999998</v>
      </c>
      <c r="L65" s="31">
        <v>30</v>
      </c>
      <c r="M65" s="30">
        <f t="shared" si="4"/>
        <v>7142247.8399999999</v>
      </c>
      <c r="N65" s="30"/>
      <c r="O65" s="30">
        <f t="shared" si="5"/>
        <v>0</v>
      </c>
      <c r="P65" s="30"/>
      <c r="Q65" s="30">
        <f t="shared" si="6"/>
        <v>0</v>
      </c>
      <c r="R65" s="30"/>
      <c r="S65" s="30">
        <f t="shared" si="7"/>
        <v>0</v>
      </c>
      <c r="T65" s="30"/>
      <c r="U65" s="30"/>
      <c r="V65" s="30"/>
      <c r="W65" s="30"/>
      <c r="X65" s="30"/>
      <c r="Y65" s="30"/>
      <c r="Z65" s="30"/>
      <c r="AA65" s="30">
        <f t="shared" si="8"/>
        <v>0</v>
      </c>
      <c r="AB65" s="30"/>
      <c r="AC65" s="30">
        <f t="shared" si="9"/>
        <v>0</v>
      </c>
      <c r="AD65" s="30"/>
      <c r="AE65" s="30">
        <f t="shared" si="10"/>
        <v>0</v>
      </c>
      <c r="AF65" s="30">
        <v>25</v>
      </c>
      <c r="AG65" s="30">
        <f t="shared" si="11"/>
        <v>5951873.1999999993</v>
      </c>
      <c r="AH65" s="30"/>
      <c r="AI65" s="30">
        <f t="shared" si="12"/>
        <v>0</v>
      </c>
      <c r="AJ65" s="30"/>
      <c r="AK65" s="30">
        <f t="shared" si="13"/>
        <v>0</v>
      </c>
      <c r="AL65" s="65"/>
      <c r="AM65" s="30">
        <f t="shared" si="14"/>
        <v>0</v>
      </c>
      <c r="AN65" s="30">
        <f>8+3</f>
        <v>11</v>
      </c>
      <c r="AO65" s="30">
        <f t="shared" si="15"/>
        <v>2838289.0535999998</v>
      </c>
      <c r="AP65" s="30">
        <v>20</v>
      </c>
      <c r="AQ65" s="30">
        <f t="shared" si="16"/>
        <v>5160525.5519999992</v>
      </c>
      <c r="AR65" s="57">
        <f t="shared" si="17"/>
        <v>122</v>
      </c>
      <c r="AS65" s="58">
        <f t="shared" si="17"/>
        <v>29663633.053599998</v>
      </c>
    </row>
    <row r="66" spans="1:45" s="2" customFormat="1" x14ac:dyDescent="0.25">
      <c r="A66" s="25">
        <v>0.2</v>
      </c>
      <c r="B66" s="167"/>
      <c r="C66" s="26" t="s">
        <v>104</v>
      </c>
      <c r="D66" s="27">
        <v>1.4</v>
      </c>
      <c r="E66" s="27">
        <v>1.68</v>
      </c>
      <c r="F66" s="28">
        <v>129747</v>
      </c>
      <c r="G66" s="25">
        <v>0.2</v>
      </c>
      <c r="H66" s="29">
        <f t="shared" si="1"/>
        <v>140126.76</v>
      </c>
      <c r="I66" s="29">
        <f t="shared" si="2"/>
        <v>147392.592</v>
      </c>
      <c r="J66" s="63">
        <v>85</v>
      </c>
      <c r="K66" s="63">
        <f t="shared" si="3"/>
        <v>11910774.600000001</v>
      </c>
      <c r="L66" s="31">
        <v>45</v>
      </c>
      <c r="M66" s="30">
        <f t="shared" si="4"/>
        <v>6305704.2000000002</v>
      </c>
      <c r="N66" s="30"/>
      <c r="O66" s="30">
        <f t="shared" si="5"/>
        <v>0</v>
      </c>
      <c r="P66" s="30"/>
      <c r="Q66" s="30">
        <f t="shared" si="6"/>
        <v>0</v>
      </c>
      <c r="R66" s="30"/>
      <c r="S66" s="30">
        <f t="shared" si="7"/>
        <v>0</v>
      </c>
      <c r="T66" s="30"/>
      <c r="U66" s="30"/>
      <c r="V66" s="30"/>
      <c r="W66" s="30"/>
      <c r="X66" s="30"/>
      <c r="Y66" s="30"/>
      <c r="Z66" s="30"/>
      <c r="AA66" s="30">
        <f t="shared" si="8"/>
        <v>0</v>
      </c>
      <c r="AB66" s="30"/>
      <c r="AC66" s="30">
        <f t="shared" si="9"/>
        <v>0</v>
      </c>
      <c r="AD66" s="30"/>
      <c r="AE66" s="30">
        <f t="shared" si="10"/>
        <v>0</v>
      </c>
      <c r="AF66" s="30">
        <v>3</v>
      </c>
      <c r="AG66" s="30">
        <f t="shared" si="11"/>
        <v>420380.28</v>
      </c>
      <c r="AH66" s="30"/>
      <c r="AI66" s="30">
        <f t="shared" si="12"/>
        <v>0</v>
      </c>
      <c r="AJ66" s="30"/>
      <c r="AK66" s="30">
        <f t="shared" si="13"/>
        <v>0</v>
      </c>
      <c r="AL66" s="30"/>
      <c r="AM66" s="30">
        <f t="shared" si="14"/>
        <v>0</v>
      </c>
      <c r="AN66" s="30">
        <v>1</v>
      </c>
      <c r="AO66" s="30">
        <f t="shared" si="15"/>
        <v>147392.592</v>
      </c>
      <c r="AP66" s="30"/>
      <c r="AQ66" s="30">
        <f t="shared" si="16"/>
        <v>0</v>
      </c>
      <c r="AR66" s="57">
        <f t="shared" si="17"/>
        <v>134</v>
      </c>
      <c r="AS66" s="58">
        <f t="shared" si="17"/>
        <v>18784251.672000002</v>
      </c>
    </row>
    <row r="67" spans="1:45" s="2" customFormat="1" x14ac:dyDescent="0.25">
      <c r="A67" s="25">
        <v>0.17</v>
      </c>
      <c r="B67" s="167"/>
      <c r="C67" s="26" t="s">
        <v>105</v>
      </c>
      <c r="D67" s="27">
        <v>1.4</v>
      </c>
      <c r="E67" s="27">
        <v>1.68</v>
      </c>
      <c r="F67" s="59">
        <v>154258</v>
      </c>
      <c r="G67" s="25">
        <v>0.17</v>
      </c>
      <c r="H67" s="29">
        <f t="shared" si="1"/>
        <v>164747.54400000002</v>
      </c>
      <c r="I67" s="29">
        <f t="shared" si="2"/>
        <v>172090.2248</v>
      </c>
      <c r="J67" s="60">
        <v>62</v>
      </c>
      <c r="K67" s="30">
        <f t="shared" si="3"/>
        <v>10214347.728000002</v>
      </c>
      <c r="L67" s="62">
        <v>20</v>
      </c>
      <c r="M67" s="30">
        <f t="shared" si="4"/>
        <v>3294950.8800000004</v>
      </c>
      <c r="N67" s="60"/>
      <c r="O67" s="30">
        <f t="shared" si="5"/>
        <v>0</v>
      </c>
      <c r="P67" s="60"/>
      <c r="Q67" s="30">
        <f t="shared" si="6"/>
        <v>0</v>
      </c>
      <c r="R67" s="60"/>
      <c r="S67" s="30">
        <f t="shared" si="7"/>
        <v>0</v>
      </c>
      <c r="T67" s="30"/>
      <c r="U67" s="30"/>
      <c r="V67" s="30"/>
      <c r="W67" s="30"/>
      <c r="X67" s="30"/>
      <c r="Y67" s="30"/>
      <c r="Z67" s="60"/>
      <c r="AA67" s="30">
        <f t="shared" si="8"/>
        <v>0</v>
      </c>
      <c r="AB67" s="60"/>
      <c r="AC67" s="30">
        <f t="shared" si="9"/>
        <v>0</v>
      </c>
      <c r="AD67" s="60"/>
      <c r="AE67" s="30">
        <f t="shared" si="10"/>
        <v>0</v>
      </c>
      <c r="AF67" s="60">
        <v>3</v>
      </c>
      <c r="AG67" s="30">
        <f t="shared" si="11"/>
        <v>494242.6320000001</v>
      </c>
      <c r="AH67" s="60"/>
      <c r="AI67" s="30">
        <f t="shared" si="12"/>
        <v>0</v>
      </c>
      <c r="AJ67" s="60"/>
      <c r="AK67" s="30">
        <f t="shared" si="13"/>
        <v>0</v>
      </c>
      <c r="AL67" s="60"/>
      <c r="AM67" s="30">
        <f t="shared" si="14"/>
        <v>0</v>
      </c>
      <c r="AN67" s="60">
        <v>1</v>
      </c>
      <c r="AO67" s="30">
        <f t="shared" si="15"/>
        <v>172090.2248</v>
      </c>
      <c r="AP67" s="60"/>
      <c r="AQ67" s="30">
        <f t="shared" si="16"/>
        <v>0</v>
      </c>
      <c r="AR67" s="57">
        <f t="shared" si="17"/>
        <v>86</v>
      </c>
      <c r="AS67" s="58">
        <f t="shared" si="17"/>
        <v>14175631.464800002</v>
      </c>
    </row>
    <row r="68" spans="1:45" s="2" customFormat="1" x14ac:dyDescent="0.25">
      <c r="A68" s="25">
        <v>0.14000000000000001</v>
      </c>
      <c r="B68" s="167"/>
      <c r="C68" s="26" t="s">
        <v>106</v>
      </c>
      <c r="D68" s="27">
        <v>1.4</v>
      </c>
      <c r="E68" s="27">
        <v>1.68</v>
      </c>
      <c r="F68" s="59">
        <v>191926</v>
      </c>
      <c r="G68" s="25">
        <v>0.14000000000000001</v>
      </c>
      <c r="H68" s="29">
        <f t="shared" si="1"/>
        <v>202673.856</v>
      </c>
      <c r="I68" s="29">
        <f t="shared" si="2"/>
        <v>210197.35519999999</v>
      </c>
      <c r="J68" s="60">
        <v>36</v>
      </c>
      <c r="K68" s="30">
        <f t="shared" si="3"/>
        <v>7296258.8159999996</v>
      </c>
      <c r="L68" s="62">
        <v>5</v>
      </c>
      <c r="M68" s="30">
        <f t="shared" si="4"/>
        <v>1013369.28</v>
      </c>
      <c r="N68" s="60"/>
      <c r="O68" s="30">
        <f t="shared" si="5"/>
        <v>0</v>
      </c>
      <c r="P68" s="60"/>
      <c r="Q68" s="30">
        <f t="shared" si="6"/>
        <v>0</v>
      </c>
      <c r="R68" s="60"/>
      <c r="S68" s="30">
        <f t="shared" si="7"/>
        <v>0</v>
      </c>
      <c r="T68" s="30"/>
      <c r="U68" s="30"/>
      <c r="V68" s="30"/>
      <c r="W68" s="30"/>
      <c r="X68" s="30"/>
      <c r="Y68" s="30"/>
      <c r="Z68" s="60"/>
      <c r="AA68" s="30">
        <f t="shared" si="8"/>
        <v>0</v>
      </c>
      <c r="AB68" s="60"/>
      <c r="AC68" s="30">
        <f t="shared" si="9"/>
        <v>0</v>
      </c>
      <c r="AD68" s="60"/>
      <c r="AE68" s="30">
        <f t="shared" si="10"/>
        <v>0</v>
      </c>
      <c r="AF68" s="60">
        <v>3</v>
      </c>
      <c r="AG68" s="30">
        <f t="shared" si="11"/>
        <v>608021.56799999997</v>
      </c>
      <c r="AH68" s="60"/>
      <c r="AI68" s="30">
        <f t="shared" si="12"/>
        <v>0</v>
      </c>
      <c r="AJ68" s="60"/>
      <c r="AK68" s="30">
        <f t="shared" si="13"/>
        <v>0</v>
      </c>
      <c r="AL68" s="60"/>
      <c r="AM68" s="30">
        <f t="shared" si="14"/>
        <v>0</v>
      </c>
      <c r="AN68" s="60">
        <v>1</v>
      </c>
      <c r="AO68" s="30">
        <f t="shared" si="15"/>
        <v>210197.35519999999</v>
      </c>
      <c r="AP68" s="60"/>
      <c r="AQ68" s="30">
        <f t="shared" si="16"/>
        <v>0</v>
      </c>
      <c r="AR68" s="57">
        <f t="shared" si="17"/>
        <v>45</v>
      </c>
      <c r="AS68" s="58">
        <f t="shared" si="17"/>
        <v>9127847.0192000009</v>
      </c>
    </row>
    <row r="69" spans="1:45" s="2" customFormat="1" x14ac:dyDescent="0.25">
      <c r="A69" s="25">
        <v>0.1</v>
      </c>
      <c r="B69" s="167"/>
      <c r="C69" s="26" t="s">
        <v>107</v>
      </c>
      <c r="D69" s="27">
        <v>1.4</v>
      </c>
      <c r="E69" s="27">
        <v>1.68</v>
      </c>
      <c r="F69" s="59">
        <v>273416</v>
      </c>
      <c r="G69" s="25">
        <v>0.1</v>
      </c>
      <c r="H69" s="29">
        <f t="shared" si="1"/>
        <v>284352.64000000001</v>
      </c>
      <c r="I69" s="29">
        <f t="shared" si="2"/>
        <v>292008.288</v>
      </c>
      <c r="J69" s="60">
        <v>1</v>
      </c>
      <c r="K69" s="30">
        <f t="shared" si="3"/>
        <v>284352.64000000001</v>
      </c>
      <c r="L69" s="62"/>
      <c r="M69" s="30">
        <f t="shared" si="4"/>
        <v>0</v>
      </c>
      <c r="N69" s="60"/>
      <c r="O69" s="30">
        <f t="shared" si="5"/>
        <v>0</v>
      </c>
      <c r="P69" s="60"/>
      <c r="Q69" s="30">
        <f t="shared" si="6"/>
        <v>0</v>
      </c>
      <c r="R69" s="60"/>
      <c r="S69" s="30">
        <f t="shared" si="7"/>
        <v>0</v>
      </c>
      <c r="T69" s="30"/>
      <c r="U69" s="30"/>
      <c r="V69" s="30"/>
      <c r="W69" s="30"/>
      <c r="X69" s="30"/>
      <c r="Y69" s="30"/>
      <c r="Z69" s="60"/>
      <c r="AA69" s="30">
        <f t="shared" si="8"/>
        <v>0</v>
      </c>
      <c r="AB69" s="60"/>
      <c r="AC69" s="30">
        <f t="shared" si="9"/>
        <v>0</v>
      </c>
      <c r="AD69" s="60"/>
      <c r="AE69" s="30">
        <f t="shared" si="10"/>
        <v>0</v>
      </c>
      <c r="AF69" s="60"/>
      <c r="AG69" s="30">
        <f t="shared" si="11"/>
        <v>0</v>
      </c>
      <c r="AH69" s="60"/>
      <c r="AI69" s="30">
        <f t="shared" si="12"/>
        <v>0</v>
      </c>
      <c r="AJ69" s="60"/>
      <c r="AK69" s="30">
        <f t="shared" si="13"/>
        <v>0</v>
      </c>
      <c r="AL69" s="60"/>
      <c r="AM69" s="30">
        <f t="shared" si="14"/>
        <v>0</v>
      </c>
      <c r="AN69" s="60"/>
      <c r="AO69" s="30">
        <f t="shared" si="15"/>
        <v>0</v>
      </c>
      <c r="AP69" s="60"/>
      <c r="AQ69" s="30">
        <f t="shared" si="16"/>
        <v>0</v>
      </c>
      <c r="AR69" s="57">
        <f t="shared" si="17"/>
        <v>1</v>
      </c>
      <c r="AS69" s="58">
        <f t="shared" si="17"/>
        <v>284352.64000000001</v>
      </c>
    </row>
    <row r="70" spans="1:45" s="2" customFormat="1" hidden="1" x14ac:dyDescent="0.25">
      <c r="A70" s="25">
        <v>0.1</v>
      </c>
      <c r="B70" s="167"/>
      <c r="C70" s="26" t="s">
        <v>108</v>
      </c>
      <c r="D70" s="27">
        <v>1.4</v>
      </c>
      <c r="E70" s="27">
        <v>1.68</v>
      </c>
      <c r="F70" s="59">
        <v>298371</v>
      </c>
      <c r="G70" s="25">
        <v>0.1</v>
      </c>
      <c r="H70" s="29">
        <f t="shared" si="1"/>
        <v>310305.84000000003</v>
      </c>
      <c r="I70" s="29">
        <f t="shared" si="2"/>
        <v>318660.228</v>
      </c>
      <c r="J70" s="60"/>
      <c r="K70" s="30">
        <f t="shared" si="3"/>
        <v>0</v>
      </c>
      <c r="L70" s="62"/>
      <c r="M70" s="30">
        <f t="shared" si="4"/>
        <v>0</v>
      </c>
      <c r="N70" s="60"/>
      <c r="O70" s="30">
        <f t="shared" si="5"/>
        <v>0</v>
      </c>
      <c r="P70" s="60"/>
      <c r="Q70" s="30">
        <f t="shared" si="6"/>
        <v>0</v>
      </c>
      <c r="R70" s="60"/>
      <c r="S70" s="30">
        <f t="shared" si="7"/>
        <v>0</v>
      </c>
      <c r="T70" s="30"/>
      <c r="U70" s="30"/>
      <c r="V70" s="30"/>
      <c r="W70" s="30"/>
      <c r="X70" s="30"/>
      <c r="Y70" s="30"/>
      <c r="Z70" s="60"/>
      <c r="AA70" s="30">
        <f t="shared" si="8"/>
        <v>0</v>
      </c>
      <c r="AB70" s="60"/>
      <c r="AC70" s="30">
        <f t="shared" si="9"/>
        <v>0</v>
      </c>
      <c r="AD70" s="60"/>
      <c r="AE70" s="30">
        <f t="shared" si="10"/>
        <v>0</v>
      </c>
      <c r="AF70" s="60"/>
      <c r="AG70" s="30">
        <f t="shared" si="11"/>
        <v>0</v>
      </c>
      <c r="AH70" s="60"/>
      <c r="AI70" s="30">
        <f t="shared" si="12"/>
        <v>0</v>
      </c>
      <c r="AJ70" s="60"/>
      <c r="AK70" s="30">
        <f t="shared" si="13"/>
        <v>0</v>
      </c>
      <c r="AL70" s="60"/>
      <c r="AM70" s="30">
        <f t="shared" si="14"/>
        <v>0</v>
      </c>
      <c r="AN70" s="60"/>
      <c r="AO70" s="30">
        <f t="shared" si="15"/>
        <v>0</v>
      </c>
      <c r="AP70" s="60"/>
      <c r="AQ70" s="30">
        <f t="shared" si="16"/>
        <v>0</v>
      </c>
      <c r="AR70" s="57">
        <f t="shared" si="17"/>
        <v>0</v>
      </c>
      <c r="AS70" s="58">
        <f t="shared" si="17"/>
        <v>0</v>
      </c>
    </row>
    <row r="71" spans="1:45" s="2" customFormat="1" hidden="1" x14ac:dyDescent="0.25">
      <c r="A71" s="25">
        <v>0.09</v>
      </c>
      <c r="B71" s="167"/>
      <c r="C71" s="26" t="s">
        <v>109</v>
      </c>
      <c r="D71" s="27">
        <v>1.4</v>
      </c>
      <c r="E71" s="27">
        <v>1.68</v>
      </c>
      <c r="F71" s="59">
        <v>327854</v>
      </c>
      <c r="G71" s="25">
        <v>0.09</v>
      </c>
      <c r="H71" s="29">
        <f t="shared" si="1"/>
        <v>339656.74400000001</v>
      </c>
      <c r="I71" s="29">
        <f t="shared" si="2"/>
        <v>347918.66479999997</v>
      </c>
      <c r="J71" s="60"/>
      <c r="K71" s="30">
        <f t="shared" si="3"/>
        <v>0</v>
      </c>
      <c r="L71" s="62"/>
      <c r="M71" s="30">
        <f t="shared" si="4"/>
        <v>0</v>
      </c>
      <c r="N71" s="60"/>
      <c r="O71" s="30">
        <f t="shared" si="5"/>
        <v>0</v>
      </c>
      <c r="P71" s="60"/>
      <c r="Q71" s="30">
        <f t="shared" si="6"/>
        <v>0</v>
      </c>
      <c r="R71" s="60"/>
      <c r="S71" s="30">
        <f t="shared" si="7"/>
        <v>0</v>
      </c>
      <c r="T71" s="30"/>
      <c r="U71" s="30"/>
      <c r="V71" s="30"/>
      <c r="W71" s="30"/>
      <c r="X71" s="30"/>
      <c r="Y71" s="30"/>
      <c r="Z71" s="60"/>
      <c r="AA71" s="30">
        <f t="shared" si="8"/>
        <v>0</v>
      </c>
      <c r="AB71" s="60"/>
      <c r="AC71" s="30">
        <f t="shared" si="9"/>
        <v>0</v>
      </c>
      <c r="AD71" s="60"/>
      <c r="AE71" s="30">
        <f t="shared" si="10"/>
        <v>0</v>
      </c>
      <c r="AF71" s="60"/>
      <c r="AG71" s="30">
        <f t="shared" si="11"/>
        <v>0</v>
      </c>
      <c r="AH71" s="60"/>
      <c r="AI71" s="30">
        <f t="shared" si="12"/>
        <v>0</v>
      </c>
      <c r="AJ71" s="60"/>
      <c r="AK71" s="30">
        <f t="shared" si="13"/>
        <v>0</v>
      </c>
      <c r="AL71" s="60"/>
      <c r="AM71" s="30">
        <f t="shared" si="14"/>
        <v>0</v>
      </c>
      <c r="AN71" s="60"/>
      <c r="AO71" s="30">
        <f t="shared" si="15"/>
        <v>0</v>
      </c>
      <c r="AP71" s="60"/>
      <c r="AQ71" s="30">
        <f t="shared" si="16"/>
        <v>0</v>
      </c>
      <c r="AR71" s="57">
        <f t="shared" si="17"/>
        <v>0</v>
      </c>
      <c r="AS71" s="58">
        <f t="shared" si="17"/>
        <v>0</v>
      </c>
    </row>
    <row r="72" spans="1:45" s="2" customFormat="1" ht="45" x14ac:dyDescent="0.25">
      <c r="A72" s="25">
        <v>0.17</v>
      </c>
      <c r="B72" s="167"/>
      <c r="C72" s="26" t="s">
        <v>110</v>
      </c>
      <c r="D72" s="27">
        <v>1.4</v>
      </c>
      <c r="E72" s="27">
        <v>1.68</v>
      </c>
      <c r="F72" s="28">
        <v>162154</v>
      </c>
      <c r="G72" s="25">
        <v>0.17</v>
      </c>
      <c r="H72" s="29">
        <f t="shared" si="1"/>
        <v>173180.47200000001</v>
      </c>
      <c r="I72" s="29">
        <f t="shared" si="2"/>
        <v>180899.0024</v>
      </c>
      <c r="J72" s="30">
        <v>55</v>
      </c>
      <c r="K72" s="30">
        <f t="shared" si="3"/>
        <v>9524925.9600000009</v>
      </c>
      <c r="L72" s="31"/>
      <c r="M72" s="30">
        <f t="shared" si="4"/>
        <v>0</v>
      </c>
      <c r="N72" s="30"/>
      <c r="O72" s="30">
        <f t="shared" si="5"/>
        <v>0</v>
      </c>
      <c r="P72" s="30"/>
      <c r="Q72" s="30">
        <f t="shared" si="6"/>
        <v>0</v>
      </c>
      <c r="R72" s="30"/>
      <c r="S72" s="30">
        <f t="shared" si="7"/>
        <v>0</v>
      </c>
      <c r="T72" s="30"/>
      <c r="U72" s="30"/>
      <c r="V72" s="30"/>
      <c r="W72" s="30"/>
      <c r="X72" s="30"/>
      <c r="Y72" s="30"/>
      <c r="Z72" s="30"/>
      <c r="AA72" s="30">
        <f t="shared" si="8"/>
        <v>0</v>
      </c>
      <c r="AB72" s="30"/>
      <c r="AC72" s="30">
        <f t="shared" si="9"/>
        <v>0</v>
      </c>
      <c r="AD72" s="30"/>
      <c r="AE72" s="30">
        <f t="shared" si="10"/>
        <v>0</v>
      </c>
      <c r="AF72" s="30">
        <v>1</v>
      </c>
      <c r="AG72" s="30">
        <f t="shared" si="11"/>
        <v>173180.47200000001</v>
      </c>
      <c r="AH72" s="30"/>
      <c r="AI72" s="30">
        <f t="shared" si="12"/>
        <v>0</v>
      </c>
      <c r="AJ72" s="30"/>
      <c r="AK72" s="30">
        <f t="shared" si="13"/>
        <v>0</v>
      </c>
      <c r="AL72" s="30"/>
      <c r="AM72" s="30">
        <f t="shared" si="14"/>
        <v>0</v>
      </c>
      <c r="AN72" s="30"/>
      <c r="AO72" s="30">
        <f t="shared" si="15"/>
        <v>0</v>
      </c>
      <c r="AP72" s="30"/>
      <c r="AQ72" s="30">
        <f t="shared" si="16"/>
        <v>0</v>
      </c>
      <c r="AR72" s="57">
        <f t="shared" si="17"/>
        <v>56</v>
      </c>
      <c r="AS72" s="58">
        <f t="shared" si="17"/>
        <v>9698106.432</v>
      </c>
    </row>
    <row r="73" spans="1:45" s="2" customFormat="1" ht="45" hidden="1" x14ac:dyDescent="0.25">
      <c r="A73" s="25">
        <v>0.15</v>
      </c>
      <c r="B73" s="167"/>
      <c r="C73" s="26" t="s">
        <v>111</v>
      </c>
      <c r="D73" s="27">
        <v>1.4</v>
      </c>
      <c r="E73" s="27">
        <v>1.68</v>
      </c>
      <c r="F73" s="28">
        <v>302578</v>
      </c>
      <c r="G73" s="25">
        <v>0.15</v>
      </c>
      <c r="H73" s="29">
        <f t="shared" si="1"/>
        <v>320732.68</v>
      </c>
      <c r="I73" s="29">
        <f t="shared" si="2"/>
        <v>333440.95599999995</v>
      </c>
      <c r="J73" s="30"/>
      <c r="K73" s="30">
        <f t="shared" si="3"/>
        <v>0</v>
      </c>
      <c r="L73" s="31"/>
      <c r="M73" s="30">
        <f t="shared" si="4"/>
        <v>0</v>
      </c>
      <c r="N73" s="30"/>
      <c r="O73" s="30">
        <f t="shared" si="5"/>
        <v>0</v>
      </c>
      <c r="P73" s="30"/>
      <c r="Q73" s="30">
        <f t="shared" si="6"/>
        <v>0</v>
      </c>
      <c r="R73" s="30"/>
      <c r="S73" s="30">
        <f t="shared" si="7"/>
        <v>0</v>
      </c>
      <c r="T73" s="30"/>
      <c r="U73" s="30"/>
      <c r="V73" s="30"/>
      <c r="W73" s="30"/>
      <c r="X73" s="30"/>
      <c r="Y73" s="30"/>
      <c r="Z73" s="30"/>
      <c r="AA73" s="30">
        <f t="shared" si="8"/>
        <v>0</v>
      </c>
      <c r="AB73" s="30"/>
      <c r="AC73" s="30">
        <f t="shared" si="9"/>
        <v>0</v>
      </c>
      <c r="AD73" s="30"/>
      <c r="AE73" s="30">
        <f t="shared" si="10"/>
        <v>0</v>
      </c>
      <c r="AF73" s="30"/>
      <c r="AG73" s="30">
        <f t="shared" si="11"/>
        <v>0</v>
      </c>
      <c r="AH73" s="30"/>
      <c r="AI73" s="30">
        <f t="shared" si="12"/>
        <v>0</v>
      </c>
      <c r="AJ73" s="30"/>
      <c r="AK73" s="30">
        <f t="shared" si="13"/>
        <v>0</v>
      </c>
      <c r="AL73" s="30"/>
      <c r="AM73" s="30">
        <f t="shared" si="14"/>
        <v>0</v>
      </c>
      <c r="AN73" s="30"/>
      <c r="AO73" s="30">
        <f t="shared" si="15"/>
        <v>0</v>
      </c>
      <c r="AP73" s="30"/>
      <c r="AQ73" s="30">
        <f t="shared" si="16"/>
        <v>0</v>
      </c>
      <c r="AR73" s="57">
        <f t="shared" si="17"/>
        <v>0</v>
      </c>
      <c r="AS73" s="58">
        <f t="shared" si="17"/>
        <v>0</v>
      </c>
    </row>
    <row r="74" spans="1:45" s="2" customFormat="1" ht="45" x14ac:dyDescent="0.25">
      <c r="A74" s="25">
        <v>0.38</v>
      </c>
      <c r="B74" s="167"/>
      <c r="C74" s="26" t="s">
        <v>112</v>
      </c>
      <c r="D74" s="27">
        <v>1.4</v>
      </c>
      <c r="E74" s="27">
        <v>1.68</v>
      </c>
      <c r="F74" s="28">
        <v>240444</v>
      </c>
      <c r="G74" s="25">
        <v>0.38</v>
      </c>
      <c r="H74" s="29">
        <f t="shared" si="1"/>
        <v>276991.48799999995</v>
      </c>
      <c r="I74" s="29">
        <f t="shared" si="2"/>
        <v>302574.72959999996</v>
      </c>
      <c r="J74" s="63">
        <f>300-10</f>
        <v>290</v>
      </c>
      <c r="K74" s="63">
        <f t="shared" si="3"/>
        <v>80327531.519999981</v>
      </c>
      <c r="L74" s="31"/>
      <c r="M74" s="30">
        <f t="shared" si="4"/>
        <v>0</v>
      </c>
      <c r="N74" s="30"/>
      <c r="O74" s="30">
        <f t="shared" si="5"/>
        <v>0</v>
      </c>
      <c r="P74" s="30"/>
      <c r="Q74" s="30">
        <f t="shared" si="6"/>
        <v>0</v>
      </c>
      <c r="R74" s="30"/>
      <c r="S74" s="30">
        <f t="shared" si="7"/>
        <v>0</v>
      </c>
      <c r="T74" s="30"/>
      <c r="U74" s="30"/>
      <c r="V74" s="30"/>
      <c r="W74" s="30"/>
      <c r="X74" s="30"/>
      <c r="Y74" s="30"/>
      <c r="Z74" s="30"/>
      <c r="AA74" s="30">
        <f t="shared" si="8"/>
        <v>0</v>
      </c>
      <c r="AB74" s="30"/>
      <c r="AC74" s="30">
        <f t="shared" si="9"/>
        <v>0</v>
      </c>
      <c r="AD74" s="30"/>
      <c r="AE74" s="30">
        <f t="shared" si="10"/>
        <v>0</v>
      </c>
      <c r="AF74" s="30">
        <v>1</v>
      </c>
      <c r="AG74" s="30">
        <f t="shared" si="11"/>
        <v>276991.48799999995</v>
      </c>
      <c r="AH74" s="30"/>
      <c r="AI74" s="30">
        <f t="shared" si="12"/>
        <v>0</v>
      </c>
      <c r="AJ74" s="30"/>
      <c r="AK74" s="30">
        <f t="shared" si="13"/>
        <v>0</v>
      </c>
      <c r="AL74" s="30"/>
      <c r="AM74" s="30">
        <f t="shared" si="14"/>
        <v>0</v>
      </c>
      <c r="AN74" s="30"/>
      <c r="AO74" s="30">
        <f t="shared" si="15"/>
        <v>0</v>
      </c>
      <c r="AP74" s="30">
        <v>40</v>
      </c>
      <c r="AQ74" s="30">
        <f t="shared" si="16"/>
        <v>12102989.183999998</v>
      </c>
      <c r="AR74" s="57">
        <f t="shared" si="17"/>
        <v>331</v>
      </c>
      <c r="AS74" s="58">
        <f t="shared" si="17"/>
        <v>92707512.191999987</v>
      </c>
    </row>
    <row r="75" spans="1:45" s="2" customFormat="1" ht="45" x14ac:dyDescent="0.25">
      <c r="A75" s="25">
        <v>0.17</v>
      </c>
      <c r="B75" s="167"/>
      <c r="C75" s="26" t="s">
        <v>113</v>
      </c>
      <c r="D75" s="27">
        <v>1.4</v>
      </c>
      <c r="E75" s="27">
        <v>1.68</v>
      </c>
      <c r="F75" s="28">
        <v>770187</v>
      </c>
      <c r="G75" s="25">
        <v>0.17</v>
      </c>
      <c r="H75" s="29">
        <f t="shared" ref="H75:H91" si="31">F75*(D75*G75+(1-G75))</f>
        <v>822559.71600000001</v>
      </c>
      <c r="I75" s="29">
        <f t="shared" ref="I75:I96" si="32">F75*(E75*G75+(1-G75))</f>
        <v>859220.61719999998</v>
      </c>
      <c r="J75" s="63">
        <f>10-2</f>
        <v>8</v>
      </c>
      <c r="K75" s="63">
        <f t="shared" ref="K75:K91" si="33">J75*H75</f>
        <v>6580477.7280000001</v>
      </c>
      <c r="L75" s="31">
        <v>27</v>
      </c>
      <c r="M75" s="30">
        <f t="shared" ref="M75:M91" si="34">L75*H75</f>
        <v>22209112.332000002</v>
      </c>
      <c r="N75" s="30"/>
      <c r="O75" s="30">
        <f t="shared" ref="O75:O91" si="35">N75*H75</f>
        <v>0</v>
      </c>
      <c r="P75" s="30"/>
      <c r="Q75" s="30">
        <f t="shared" ref="Q75:Q91" si="36">P75*H75</f>
        <v>0</v>
      </c>
      <c r="R75" s="30"/>
      <c r="S75" s="30">
        <f t="shared" ref="S75:S91" si="37">SUM(R75*H75)</f>
        <v>0</v>
      </c>
      <c r="T75" s="30"/>
      <c r="U75" s="30"/>
      <c r="V75" s="30"/>
      <c r="W75" s="30"/>
      <c r="X75" s="30"/>
      <c r="Y75" s="30"/>
      <c r="Z75" s="30"/>
      <c r="AA75" s="30">
        <f t="shared" ref="AA75:AA91" si="38">SUM(Z75*H75)</f>
        <v>0</v>
      </c>
      <c r="AB75" s="30"/>
      <c r="AC75" s="30">
        <f t="shared" ref="AC75:AC91" si="39">SUM(AB75*H75)</f>
        <v>0</v>
      </c>
      <c r="AD75" s="30"/>
      <c r="AE75" s="30">
        <f t="shared" ref="AE75:AE91" si="40">AD75*H75</f>
        <v>0</v>
      </c>
      <c r="AF75" s="30"/>
      <c r="AG75" s="30">
        <f t="shared" ref="AG75:AG91" si="41">AF75*H75</f>
        <v>0</v>
      </c>
      <c r="AH75" s="30"/>
      <c r="AI75" s="30">
        <f t="shared" ref="AI75:AI91" si="42">AH75*H75</f>
        <v>0</v>
      </c>
      <c r="AJ75" s="30"/>
      <c r="AK75" s="30">
        <f t="shared" ref="AK75:AK91" si="43">AJ75*I75</f>
        <v>0</v>
      </c>
      <c r="AL75" s="30"/>
      <c r="AM75" s="30">
        <f t="shared" ref="AM75:AM91" si="44">SUM(AL75*I75)</f>
        <v>0</v>
      </c>
      <c r="AN75" s="30">
        <v>1</v>
      </c>
      <c r="AO75" s="30">
        <f t="shared" ref="AO75:AO91" si="45">AN75*I75</f>
        <v>859220.61719999998</v>
      </c>
      <c r="AP75" s="30"/>
      <c r="AQ75" s="30">
        <f t="shared" ref="AQ75:AQ91" si="46">AP75*I75</f>
        <v>0</v>
      </c>
      <c r="AR75" s="57">
        <f t="shared" si="17"/>
        <v>36</v>
      </c>
      <c r="AS75" s="58">
        <f t="shared" si="17"/>
        <v>29648810.677200001</v>
      </c>
    </row>
    <row r="76" spans="1:45" s="2" customFormat="1" hidden="1" x14ac:dyDescent="0.25">
      <c r="A76" s="25">
        <v>0.52</v>
      </c>
      <c r="B76" s="168"/>
      <c r="C76" s="26" t="s">
        <v>114</v>
      </c>
      <c r="D76" s="27">
        <v>1.4</v>
      </c>
      <c r="E76" s="27">
        <v>1.68</v>
      </c>
      <c r="F76" s="28">
        <v>415101</v>
      </c>
      <c r="G76" s="25">
        <v>0.52</v>
      </c>
      <c r="H76" s="29">
        <f t="shared" si="31"/>
        <v>501442.00799999997</v>
      </c>
      <c r="I76" s="29">
        <f t="shared" si="32"/>
        <v>561880.71360000002</v>
      </c>
      <c r="J76" s="30"/>
      <c r="K76" s="30">
        <f t="shared" si="33"/>
        <v>0</v>
      </c>
      <c r="L76" s="31"/>
      <c r="M76" s="30">
        <f t="shared" si="34"/>
        <v>0</v>
      </c>
      <c r="N76" s="30"/>
      <c r="O76" s="30">
        <f t="shared" si="35"/>
        <v>0</v>
      </c>
      <c r="P76" s="30"/>
      <c r="Q76" s="30">
        <f t="shared" si="36"/>
        <v>0</v>
      </c>
      <c r="R76" s="30"/>
      <c r="S76" s="30">
        <f t="shared" si="37"/>
        <v>0</v>
      </c>
      <c r="T76" s="30"/>
      <c r="U76" s="30"/>
      <c r="V76" s="30"/>
      <c r="W76" s="30"/>
      <c r="X76" s="30"/>
      <c r="Y76" s="30"/>
      <c r="Z76" s="30"/>
      <c r="AA76" s="30">
        <f t="shared" si="38"/>
        <v>0</v>
      </c>
      <c r="AB76" s="30"/>
      <c r="AC76" s="30">
        <f t="shared" si="39"/>
        <v>0</v>
      </c>
      <c r="AD76" s="30"/>
      <c r="AE76" s="30">
        <f t="shared" si="40"/>
        <v>0</v>
      </c>
      <c r="AF76" s="30"/>
      <c r="AG76" s="30">
        <f t="shared" si="41"/>
        <v>0</v>
      </c>
      <c r="AH76" s="30"/>
      <c r="AI76" s="30">
        <f t="shared" si="42"/>
        <v>0</v>
      </c>
      <c r="AJ76" s="30"/>
      <c r="AK76" s="30">
        <f t="shared" si="43"/>
        <v>0</v>
      </c>
      <c r="AL76" s="30"/>
      <c r="AM76" s="30">
        <f t="shared" si="44"/>
        <v>0</v>
      </c>
      <c r="AN76" s="30"/>
      <c r="AO76" s="30">
        <f t="shared" si="45"/>
        <v>0</v>
      </c>
      <c r="AP76" s="30"/>
      <c r="AQ76" s="30">
        <f t="shared" si="46"/>
        <v>0</v>
      </c>
      <c r="AR76" s="57">
        <f t="shared" si="17"/>
        <v>0</v>
      </c>
      <c r="AS76" s="58">
        <f t="shared" si="17"/>
        <v>0</v>
      </c>
    </row>
    <row r="77" spans="1:45" s="2" customFormat="1" x14ac:dyDescent="0.25">
      <c r="A77" s="25"/>
      <c r="B77" s="50"/>
      <c r="C77" s="48" t="s">
        <v>115</v>
      </c>
      <c r="D77" s="51"/>
      <c r="E77" s="51"/>
      <c r="F77" s="52"/>
      <c r="G77" s="53"/>
      <c r="H77" s="54"/>
      <c r="I77" s="54"/>
      <c r="J77" s="41">
        <f>J78+J79</f>
        <v>25</v>
      </c>
      <c r="K77" s="41">
        <f t="shared" ref="K77:AS77" si="47">K78+K79</f>
        <v>5131171.5999999996</v>
      </c>
      <c r="L77" s="42">
        <f t="shared" si="47"/>
        <v>0</v>
      </c>
      <c r="M77" s="41">
        <f t="shared" si="47"/>
        <v>0</v>
      </c>
      <c r="N77" s="41">
        <f t="shared" si="47"/>
        <v>0</v>
      </c>
      <c r="O77" s="41">
        <f t="shared" si="47"/>
        <v>0</v>
      </c>
      <c r="P77" s="41">
        <f t="shared" si="47"/>
        <v>0</v>
      </c>
      <c r="Q77" s="41">
        <f t="shared" si="47"/>
        <v>0</v>
      </c>
      <c r="R77" s="41">
        <f t="shared" si="47"/>
        <v>0</v>
      </c>
      <c r="S77" s="41">
        <f t="shared" si="47"/>
        <v>0</v>
      </c>
      <c r="T77" s="41">
        <f t="shared" si="47"/>
        <v>0</v>
      </c>
      <c r="U77" s="41">
        <f t="shared" si="47"/>
        <v>0</v>
      </c>
      <c r="V77" s="41">
        <f t="shared" si="47"/>
        <v>0</v>
      </c>
      <c r="W77" s="41">
        <f t="shared" si="47"/>
        <v>0</v>
      </c>
      <c r="X77" s="41">
        <f t="shared" si="47"/>
        <v>0</v>
      </c>
      <c r="Y77" s="41">
        <f t="shared" si="47"/>
        <v>0</v>
      </c>
      <c r="Z77" s="41">
        <f t="shared" si="47"/>
        <v>0</v>
      </c>
      <c r="AA77" s="41">
        <f t="shared" si="47"/>
        <v>0</v>
      </c>
      <c r="AB77" s="41">
        <f t="shared" si="47"/>
        <v>0</v>
      </c>
      <c r="AC77" s="41">
        <f t="shared" si="47"/>
        <v>0</v>
      </c>
      <c r="AD77" s="41">
        <f t="shared" si="47"/>
        <v>0</v>
      </c>
      <c r="AE77" s="41">
        <f t="shared" si="47"/>
        <v>0</v>
      </c>
      <c r="AF77" s="41">
        <f t="shared" si="47"/>
        <v>0</v>
      </c>
      <c r="AG77" s="41">
        <f t="shared" si="47"/>
        <v>0</v>
      </c>
      <c r="AH77" s="41">
        <f t="shared" si="47"/>
        <v>0</v>
      </c>
      <c r="AI77" s="41">
        <f t="shared" si="47"/>
        <v>0</v>
      </c>
      <c r="AJ77" s="41">
        <f t="shared" si="47"/>
        <v>0</v>
      </c>
      <c r="AK77" s="41">
        <f t="shared" si="47"/>
        <v>0</v>
      </c>
      <c r="AL77" s="41">
        <f t="shared" si="47"/>
        <v>0</v>
      </c>
      <c r="AM77" s="41">
        <f t="shared" si="47"/>
        <v>0</v>
      </c>
      <c r="AN77" s="41">
        <f t="shared" si="47"/>
        <v>0</v>
      </c>
      <c r="AO77" s="41">
        <f t="shared" si="47"/>
        <v>0</v>
      </c>
      <c r="AP77" s="41">
        <f t="shared" si="47"/>
        <v>0</v>
      </c>
      <c r="AQ77" s="41">
        <f t="shared" si="47"/>
        <v>0</v>
      </c>
      <c r="AR77" s="64">
        <f t="shared" si="47"/>
        <v>25</v>
      </c>
      <c r="AS77" s="67">
        <f t="shared" si="47"/>
        <v>5131171.5999999996</v>
      </c>
    </row>
    <row r="78" spans="1:45" s="2" customFormat="1" x14ac:dyDescent="0.25">
      <c r="A78" s="25">
        <v>0.18</v>
      </c>
      <c r="B78" s="163" t="s">
        <v>115</v>
      </c>
      <c r="C78" s="26" t="s">
        <v>116</v>
      </c>
      <c r="D78" s="27">
        <v>1.4</v>
      </c>
      <c r="E78" s="27">
        <v>1.68</v>
      </c>
      <c r="F78" s="28">
        <v>167250</v>
      </c>
      <c r="G78" s="25">
        <v>0.18</v>
      </c>
      <c r="H78" s="29">
        <f t="shared" si="31"/>
        <v>179292</v>
      </c>
      <c r="I78" s="29">
        <f t="shared" si="32"/>
        <v>187721.40000000002</v>
      </c>
      <c r="J78" s="30">
        <v>20</v>
      </c>
      <c r="K78" s="30">
        <f t="shared" si="33"/>
        <v>3585840</v>
      </c>
      <c r="L78" s="31"/>
      <c r="M78" s="30">
        <f t="shared" si="34"/>
        <v>0</v>
      </c>
      <c r="N78" s="30"/>
      <c r="O78" s="30">
        <f t="shared" si="35"/>
        <v>0</v>
      </c>
      <c r="P78" s="30"/>
      <c r="Q78" s="30">
        <f t="shared" si="36"/>
        <v>0</v>
      </c>
      <c r="R78" s="30"/>
      <c r="S78" s="30">
        <f t="shared" si="37"/>
        <v>0</v>
      </c>
      <c r="T78" s="30"/>
      <c r="U78" s="30"/>
      <c r="V78" s="30"/>
      <c r="W78" s="30"/>
      <c r="X78" s="30"/>
      <c r="Y78" s="30"/>
      <c r="Z78" s="30"/>
      <c r="AA78" s="30">
        <f t="shared" si="38"/>
        <v>0</v>
      </c>
      <c r="AB78" s="30"/>
      <c r="AC78" s="30">
        <f t="shared" si="39"/>
        <v>0</v>
      </c>
      <c r="AD78" s="30"/>
      <c r="AE78" s="30">
        <f t="shared" si="40"/>
        <v>0</v>
      </c>
      <c r="AF78" s="30"/>
      <c r="AG78" s="30">
        <f t="shared" si="41"/>
        <v>0</v>
      </c>
      <c r="AH78" s="30"/>
      <c r="AI78" s="30">
        <f t="shared" si="42"/>
        <v>0</v>
      </c>
      <c r="AJ78" s="30"/>
      <c r="AK78" s="30">
        <f t="shared" si="43"/>
        <v>0</v>
      </c>
      <c r="AL78" s="30"/>
      <c r="AM78" s="30">
        <f t="shared" si="44"/>
        <v>0</v>
      </c>
      <c r="AN78" s="30"/>
      <c r="AO78" s="30">
        <f t="shared" si="45"/>
        <v>0</v>
      </c>
      <c r="AP78" s="30"/>
      <c r="AQ78" s="30">
        <f t="shared" si="46"/>
        <v>0</v>
      </c>
      <c r="AR78" s="57">
        <f t="shared" si="17"/>
        <v>20</v>
      </c>
      <c r="AS78" s="58">
        <f t="shared" si="17"/>
        <v>3585840</v>
      </c>
    </row>
    <row r="79" spans="1:45" s="2" customFormat="1" x14ac:dyDescent="0.25">
      <c r="A79" s="25">
        <v>0.15</v>
      </c>
      <c r="B79" s="168"/>
      <c r="C79" s="26" t="s">
        <v>117</v>
      </c>
      <c r="D79" s="27">
        <v>1.4</v>
      </c>
      <c r="E79" s="27">
        <v>1.68</v>
      </c>
      <c r="F79" s="28">
        <v>291572</v>
      </c>
      <c r="G79" s="25">
        <v>0.15</v>
      </c>
      <c r="H79" s="29">
        <f t="shared" si="31"/>
        <v>309066.32</v>
      </c>
      <c r="I79" s="29">
        <f t="shared" si="32"/>
        <v>321312.34399999998</v>
      </c>
      <c r="J79" s="30">
        <v>5</v>
      </c>
      <c r="K79" s="30">
        <f t="shared" si="33"/>
        <v>1545331.6</v>
      </c>
      <c r="L79" s="31"/>
      <c r="M79" s="30">
        <f t="shared" si="34"/>
        <v>0</v>
      </c>
      <c r="N79" s="30"/>
      <c r="O79" s="30">
        <f t="shared" si="35"/>
        <v>0</v>
      </c>
      <c r="P79" s="30"/>
      <c r="Q79" s="30">
        <f t="shared" si="36"/>
        <v>0</v>
      </c>
      <c r="R79" s="30"/>
      <c r="S79" s="30">
        <f t="shared" si="37"/>
        <v>0</v>
      </c>
      <c r="T79" s="30"/>
      <c r="U79" s="30"/>
      <c r="V79" s="30"/>
      <c r="W79" s="30"/>
      <c r="X79" s="30"/>
      <c r="Y79" s="30"/>
      <c r="Z79" s="30"/>
      <c r="AA79" s="30">
        <f t="shared" si="38"/>
        <v>0</v>
      </c>
      <c r="AB79" s="30"/>
      <c r="AC79" s="30">
        <f t="shared" si="39"/>
        <v>0</v>
      </c>
      <c r="AD79" s="30"/>
      <c r="AE79" s="30">
        <f t="shared" si="40"/>
        <v>0</v>
      </c>
      <c r="AF79" s="30"/>
      <c r="AG79" s="30">
        <f t="shared" si="41"/>
        <v>0</v>
      </c>
      <c r="AH79" s="30"/>
      <c r="AI79" s="30">
        <f t="shared" si="42"/>
        <v>0</v>
      </c>
      <c r="AJ79" s="30"/>
      <c r="AK79" s="30">
        <f t="shared" si="43"/>
        <v>0</v>
      </c>
      <c r="AL79" s="30"/>
      <c r="AM79" s="30">
        <f t="shared" si="44"/>
        <v>0</v>
      </c>
      <c r="AN79" s="30"/>
      <c r="AO79" s="30">
        <f t="shared" si="45"/>
        <v>0</v>
      </c>
      <c r="AP79" s="30"/>
      <c r="AQ79" s="30">
        <f t="shared" si="46"/>
        <v>0</v>
      </c>
      <c r="AR79" s="57">
        <f t="shared" si="17"/>
        <v>5</v>
      </c>
      <c r="AS79" s="58">
        <f t="shared" si="17"/>
        <v>1545331.6</v>
      </c>
    </row>
    <row r="80" spans="1:45" s="2" customFormat="1" x14ac:dyDescent="0.25">
      <c r="A80" s="25"/>
      <c r="B80" s="49"/>
      <c r="C80" s="48" t="s">
        <v>118</v>
      </c>
      <c r="D80" s="37"/>
      <c r="E80" s="37"/>
      <c r="F80" s="38"/>
      <c r="G80" s="39"/>
      <c r="H80" s="40"/>
      <c r="I80" s="40"/>
      <c r="J80" s="38">
        <f>J81+J82+J83+J84+J85</f>
        <v>181</v>
      </c>
      <c r="K80" s="38">
        <f>K81+K82+K83+K84+K85</f>
        <v>37588075.292000003</v>
      </c>
      <c r="L80" s="72">
        <f>SUM(L81:L85)</f>
        <v>905</v>
      </c>
      <c r="M80" s="38">
        <f t="shared" ref="M80:AS80" si="48">SUM(M81:M85)</f>
        <v>193149490.80000004</v>
      </c>
      <c r="N80" s="38">
        <f t="shared" si="48"/>
        <v>34</v>
      </c>
      <c r="O80" s="38">
        <f t="shared" si="48"/>
        <v>6810615.688000001</v>
      </c>
      <c r="P80" s="38">
        <f t="shared" si="48"/>
        <v>0</v>
      </c>
      <c r="Q80" s="38">
        <f t="shared" si="48"/>
        <v>0</v>
      </c>
      <c r="R80" s="38">
        <f t="shared" si="48"/>
        <v>0</v>
      </c>
      <c r="S80" s="38">
        <f t="shared" si="48"/>
        <v>0</v>
      </c>
      <c r="T80" s="38">
        <f t="shared" si="48"/>
        <v>0</v>
      </c>
      <c r="U80" s="38">
        <f t="shared" si="48"/>
        <v>0</v>
      </c>
      <c r="V80" s="38">
        <f t="shared" si="48"/>
        <v>0</v>
      </c>
      <c r="W80" s="38">
        <f t="shared" si="48"/>
        <v>0</v>
      </c>
      <c r="X80" s="38">
        <f t="shared" si="48"/>
        <v>0</v>
      </c>
      <c r="Y80" s="38">
        <f t="shared" si="48"/>
        <v>0</v>
      </c>
      <c r="Z80" s="38">
        <f t="shared" si="48"/>
        <v>0</v>
      </c>
      <c r="AA80" s="38">
        <f t="shared" si="48"/>
        <v>0</v>
      </c>
      <c r="AB80" s="38">
        <f t="shared" si="48"/>
        <v>0</v>
      </c>
      <c r="AC80" s="38">
        <f t="shared" si="48"/>
        <v>0</v>
      </c>
      <c r="AD80" s="38">
        <f t="shared" si="48"/>
        <v>0</v>
      </c>
      <c r="AE80" s="38">
        <f t="shared" si="48"/>
        <v>0</v>
      </c>
      <c r="AF80" s="38">
        <f t="shared" si="48"/>
        <v>210</v>
      </c>
      <c r="AG80" s="38">
        <f t="shared" si="48"/>
        <v>45571449.800000012</v>
      </c>
      <c r="AH80" s="38">
        <f t="shared" si="48"/>
        <v>0</v>
      </c>
      <c r="AI80" s="38">
        <f t="shared" si="48"/>
        <v>0</v>
      </c>
      <c r="AJ80" s="38">
        <f t="shared" si="48"/>
        <v>0</v>
      </c>
      <c r="AK80" s="38">
        <f t="shared" si="48"/>
        <v>0</v>
      </c>
      <c r="AL80" s="38">
        <f t="shared" si="48"/>
        <v>0</v>
      </c>
      <c r="AM80" s="38">
        <f t="shared" si="48"/>
        <v>0</v>
      </c>
      <c r="AN80" s="38">
        <f t="shared" si="48"/>
        <v>0</v>
      </c>
      <c r="AO80" s="38">
        <f t="shared" si="48"/>
        <v>0</v>
      </c>
      <c r="AP80" s="38">
        <f t="shared" si="48"/>
        <v>0</v>
      </c>
      <c r="AQ80" s="38">
        <f t="shared" si="48"/>
        <v>0</v>
      </c>
      <c r="AR80" s="67">
        <f t="shared" si="48"/>
        <v>1330</v>
      </c>
      <c r="AS80" s="67">
        <f t="shared" si="48"/>
        <v>283119631.58000004</v>
      </c>
    </row>
    <row r="81" spans="1:45" s="2" customFormat="1" ht="15.75" customHeight="1" x14ac:dyDescent="0.25">
      <c r="A81" s="25">
        <v>0.25</v>
      </c>
      <c r="B81" s="165" t="s">
        <v>118</v>
      </c>
      <c r="C81" s="26" t="s">
        <v>119</v>
      </c>
      <c r="D81" s="27">
        <v>1.4</v>
      </c>
      <c r="E81" s="27">
        <v>1.68</v>
      </c>
      <c r="F81" s="28">
        <v>156563</v>
      </c>
      <c r="G81" s="25">
        <v>0.25</v>
      </c>
      <c r="H81" s="29">
        <f t="shared" si="31"/>
        <v>172219.30000000002</v>
      </c>
      <c r="I81" s="29">
        <f t="shared" si="32"/>
        <v>183178.71</v>
      </c>
      <c r="J81" s="30">
        <v>120</v>
      </c>
      <c r="K81" s="30">
        <f t="shared" si="33"/>
        <v>20666316.000000004</v>
      </c>
      <c r="L81" s="31">
        <v>500</v>
      </c>
      <c r="M81" s="30">
        <f t="shared" si="34"/>
        <v>86109650.000000015</v>
      </c>
      <c r="N81" s="30">
        <v>30</v>
      </c>
      <c r="O81" s="30">
        <f t="shared" si="35"/>
        <v>5166579.0000000009</v>
      </c>
      <c r="P81" s="30"/>
      <c r="Q81" s="30">
        <f t="shared" si="36"/>
        <v>0</v>
      </c>
      <c r="R81" s="30"/>
      <c r="S81" s="30">
        <f t="shared" si="37"/>
        <v>0</v>
      </c>
      <c r="T81" s="30"/>
      <c r="U81" s="30"/>
      <c r="V81" s="30"/>
      <c r="W81" s="30"/>
      <c r="X81" s="30"/>
      <c r="Y81" s="30"/>
      <c r="Z81" s="30"/>
      <c r="AA81" s="30">
        <f t="shared" si="38"/>
        <v>0</v>
      </c>
      <c r="AB81" s="30"/>
      <c r="AC81" s="30">
        <f t="shared" si="39"/>
        <v>0</v>
      </c>
      <c r="AD81" s="30"/>
      <c r="AE81" s="30">
        <f t="shared" si="40"/>
        <v>0</v>
      </c>
      <c r="AF81" s="30">
        <v>130</v>
      </c>
      <c r="AG81" s="30">
        <f t="shared" si="41"/>
        <v>22388509.000000004</v>
      </c>
      <c r="AH81" s="30"/>
      <c r="AI81" s="30">
        <f t="shared" si="42"/>
        <v>0</v>
      </c>
      <c r="AJ81" s="30"/>
      <c r="AK81" s="30">
        <f t="shared" si="43"/>
        <v>0</v>
      </c>
      <c r="AL81" s="30"/>
      <c r="AM81" s="30">
        <f t="shared" si="44"/>
        <v>0</v>
      </c>
      <c r="AN81" s="30"/>
      <c r="AO81" s="30">
        <f t="shared" si="45"/>
        <v>0</v>
      </c>
      <c r="AP81" s="30"/>
      <c r="AQ81" s="30">
        <f t="shared" si="46"/>
        <v>0</v>
      </c>
      <c r="AR81" s="57">
        <f t="shared" si="17"/>
        <v>780</v>
      </c>
      <c r="AS81" s="58">
        <f t="shared" si="17"/>
        <v>134331054.00000003</v>
      </c>
    </row>
    <row r="82" spans="1:45" s="2" customFormat="1" hidden="1" x14ac:dyDescent="0.25">
      <c r="A82" s="25">
        <v>0.33</v>
      </c>
      <c r="B82" s="165"/>
      <c r="C82" s="26" t="s">
        <v>120</v>
      </c>
      <c r="D82" s="27">
        <v>1.4</v>
      </c>
      <c r="E82" s="27">
        <v>1.68</v>
      </c>
      <c r="F82" s="28">
        <v>319018</v>
      </c>
      <c r="G82" s="25">
        <v>0.33</v>
      </c>
      <c r="H82" s="29">
        <f t="shared" si="31"/>
        <v>361128.37599999999</v>
      </c>
      <c r="I82" s="29">
        <f t="shared" si="32"/>
        <v>390605.63919999998</v>
      </c>
      <c r="J82" s="30"/>
      <c r="K82" s="30">
        <f t="shared" si="33"/>
        <v>0</v>
      </c>
      <c r="L82" s="31">
        <v>15</v>
      </c>
      <c r="M82" s="30">
        <f t="shared" si="34"/>
        <v>5416925.6399999997</v>
      </c>
      <c r="N82" s="30"/>
      <c r="O82" s="30">
        <f t="shared" si="35"/>
        <v>0</v>
      </c>
      <c r="P82" s="30"/>
      <c r="Q82" s="30">
        <f t="shared" si="36"/>
        <v>0</v>
      </c>
      <c r="R82" s="30"/>
      <c r="S82" s="30">
        <f t="shared" si="37"/>
        <v>0</v>
      </c>
      <c r="T82" s="30"/>
      <c r="U82" s="30"/>
      <c r="V82" s="30"/>
      <c r="W82" s="30"/>
      <c r="X82" s="30"/>
      <c r="Y82" s="30"/>
      <c r="Z82" s="30"/>
      <c r="AA82" s="30">
        <f t="shared" si="38"/>
        <v>0</v>
      </c>
      <c r="AB82" s="30"/>
      <c r="AC82" s="30">
        <f t="shared" si="39"/>
        <v>0</v>
      </c>
      <c r="AD82" s="30"/>
      <c r="AE82" s="30">
        <f t="shared" si="40"/>
        <v>0</v>
      </c>
      <c r="AF82" s="30"/>
      <c r="AG82" s="30">
        <f t="shared" si="41"/>
        <v>0</v>
      </c>
      <c r="AH82" s="30"/>
      <c r="AI82" s="30">
        <f t="shared" si="42"/>
        <v>0</v>
      </c>
      <c r="AJ82" s="30"/>
      <c r="AK82" s="30">
        <f t="shared" si="43"/>
        <v>0</v>
      </c>
      <c r="AL82" s="30"/>
      <c r="AM82" s="30">
        <f t="shared" si="44"/>
        <v>0</v>
      </c>
      <c r="AN82" s="30"/>
      <c r="AO82" s="30">
        <f t="shared" si="45"/>
        <v>0</v>
      </c>
      <c r="AP82" s="30"/>
      <c r="AQ82" s="30">
        <f t="shared" si="46"/>
        <v>0</v>
      </c>
      <c r="AR82" s="57">
        <f t="shared" si="17"/>
        <v>15</v>
      </c>
      <c r="AS82" s="58">
        <f t="shared" si="17"/>
        <v>5416925.6399999997</v>
      </c>
    </row>
    <row r="83" spans="1:45" s="2" customFormat="1" x14ac:dyDescent="0.25">
      <c r="A83" s="25">
        <v>0.2</v>
      </c>
      <c r="B83" s="165"/>
      <c r="C83" s="26" t="s">
        <v>121</v>
      </c>
      <c r="D83" s="27">
        <v>1.4</v>
      </c>
      <c r="E83" s="27">
        <v>1.68</v>
      </c>
      <c r="F83" s="28">
        <v>185111</v>
      </c>
      <c r="G83" s="25">
        <v>0.23</v>
      </c>
      <c r="H83" s="29">
        <f t="shared" si="31"/>
        <v>202141.21200000003</v>
      </c>
      <c r="I83" s="29">
        <f t="shared" si="32"/>
        <v>214062.36040000001</v>
      </c>
      <c r="J83" s="30">
        <v>10</v>
      </c>
      <c r="K83" s="30">
        <f t="shared" si="33"/>
        <v>2021412.1200000003</v>
      </c>
      <c r="L83" s="31">
        <v>130</v>
      </c>
      <c r="M83" s="30">
        <f t="shared" si="34"/>
        <v>26278357.560000002</v>
      </c>
      <c r="N83" s="30"/>
      <c r="O83" s="30">
        <f t="shared" si="35"/>
        <v>0</v>
      </c>
      <c r="P83" s="30"/>
      <c r="Q83" s="30">
        <f t="shared" si="36"/>
        <v>0</v>
      </c>
      <c r="R83" s="30"/>
      <c r="S83" s="30">
        <f t="shared" si="37"/>
        <v>0</v>
      </c>
      <c r="T83" s="30"/>
      <c r="U83" s="30"/>
      <c r="V83" s="30"/>
      <c r="W83" s="30"/>
      <c r="X83" s="30"/>
      <c r="Y83" s="30"/>
      <c r="Z83" s="30"/>
      <c r="AA83" s="30">
        <f t="shared" si="38"/>
        <v>0</v>
      </c>
      <c r="AB83" s="30"/>
      <c r="AC83" s="30">
        <f t="shared" si="39"/>
        <v>0</v>
      </c>
      <c r="AD83" s="30"/>
      <c r="AE83" s="30">
        <f t="shared" si="40"/>
        <v>0</v>
      </c>
      <c r="AF83" s="30"/>
      <c r="AG83" s="30">
        <f t="shared" si="41"/>
        <v>0</v>
      </c>
      <c r="AH83" s="30"/>
      <c r="AI83" s="30">
        <f t="shared" si="42"/>
        <v>0</v>
      </c>
      <c r="AJ83" s="30"/>
      <c r="AK83" s="30">
        <f t="shared" si="43"/>
        <v>0</v>
      </c>
      <c r="AL83" s="30"/>
      <c r="AM83" s="30">
        <f t="shared" si="44"/>
        <v>0</v>
      </c>
      <c r="AN83" s="30"/>
      <c r="AO83" s="30">
        <f t="shared" si="45"/>
        <v>0</v>
      </c>
      <c r="AP83" s="30"/>
      <c r="AQ83" s="30">
        <f t="shared" si="46"/>
        <v>0</v>
      </c>
      <c r="AR83" s="57">
        <f t="shared" si="17"/>
        <v>140</v>
      </c>
      <c r="AS83" s="58">
        <f t="shared" si="17"/>
        <v>28299769.680000003</v>
      </c>
    </row>
    <row r="84" spans="1:45" s="2" customFormat="1" x14ac:dyDescent="0.25">
      <c r="A84" s="25">
        <v>0.45</v>
      </c>
      <c r="B84" s="165"/>
      <c r="C84" s="26" t="s">
        <v>122</v>
      </c>
      <c r="D84" s="27">
        <v>1.4</v>
      </c>
      <c r="E84" s="27">
        <v>1.68</v>
      </c>
      <c r="F84" s="28">
        <v>245582</v>
      </c>
      <c r="G84" s="25">
        <v>0.45</v>
      </c>
      <c r="H84" s="29">
        <f t="shared" si="31"/>
        <v>289786.76000000007</v>
      </c>
      <c r="I84" s="29">
        <f t="shared" si="32"/>
        <v>320730.092</v>
      </c>
      <c r="J84" s="30">
        <v>50</v>
      </c>
      <c r="K84" s="30">
        <f t="shared" si="33"/>
        <v>14489338.000000004</v>
      </c>
      <c r="L84" s="31">
        <v>260</v>
      </c>
      <c r="M84" s="30">
        <f t="shared" si="34"/>
        <v>75344557.600000024</v>
      </c>
      <c r="N84" s="30"/>
      <c r="O84" s="30">
        <f t="shared" si="35"/>
        <v>0</v>
      </c>
      <c r="P84" s="30"/>
      <c r="Q84" s="30">
        <f t="shared" si="36"/>
        <v>0</v>
      </c>
      <c r="R84" s="30"/>
      <c r="S84" s="30">
        <f t="shared" si="37"/>
        <v>0</v>
      </c>
      <c r="T84" s="30"/>
      <c r="U84" s="30"/>
      <c r="V84" s="30"/>
      <c r="W84" s="30"/>
      <c r="X84" s="30"/>
      <c r="Y84" s="30"/>
      <c r="Z84" s="30"/>
      <c r="AA84" s="30">
        <f t="shared" si="38"/>
        <v>0</v>
      </c>
      <c r="AB84" s="30"/>
      <c r="AC84" s="30">
        <f t="shared" si="39"/>
        <v>0</v>
      </c>
      <c r="AD84" s="30"/>
      <c r="AE84" s="30">
        <f t="shared" si="40"/>
        <v>0</v>
      </c>
      <c r="AF84" s="30">
        <v>80</v>
      </c>
      <c r="AG84" s="30">
        <f t="shared" si="41"/>
        <v>23182940.800000004</v>
      </c>
      <c r="AH84" s="30"/>
      <c r="AI84" s="30">
        <f t="shared" si="42"/>
        <v>0</v>
      </c>
      <c r="AJ84" s="30"/>
      <c r="AK84" s="30">
        <f t="shared" si="43"/>
        <v>0</v>
      </c>
      <c r="AL84" s="30"/>
      <c r="AM84" s="30">
        <f t="shared" si="44"/>
        <v>0</v>
      </c>
      <c r="AN84" s="30"/>
      <c r="AO84" s="30">
        <f t="shared" si="45"/>
        <v>0</v>
      </c>
      <c r="AP84" s="30"/>
      <c r="AQ84" s="30">
        <f t="shared" si="46"/>
        <v>0</v>
      </c>
      <c r="AR84" s="57">
        <f t="shared" si="17"/>
        <v>390</v>
      </c>
      <c r="AS84" s="58">
        <f t="shared" si="17"/>
        <v>113016836.40000004</v>
      </c>
    </row>
    <row r="85" spans="1:45" s="2" customFormat="1" x14ac:dyDescent="0.25">
      <c r="A85" s="25">
        <v>0.09</v>
      </c>
      <c r="B85" s="165"/>
      <c r="C85" s="26" t="s">
        <v>123</v>
      </c>
      <c r="D85" s="27">
        <v>1.4</v>
      </c>
      <c r="E85" s="27">
        <v>1.68</v>
      </c>
      <c r="F85" s="28">
        <v>396727</v>
      </c>
      <c r="G85" s="25">
        <v>0.09</v>
      </c>
      <c r="H85" s="29">
        <f t="shared" si="31"/>
        <v>411009.17200000002</v>
      </c>
      <c r="I85" s="29">
        <f t="shared" si="32"/>
        <v>421006.69239999994</v>
      </c>
      <c r="J85" s="30">
        <v>1</v>
      </c>
      <c r="K85" s="30">
        <f t="shared" si="33"/>
        <v>411009.17200000002</v>
      </c>
      <c r="L85" s="31"/>
      <c r="M85" s="30">
        <f t="shared" si="34"/>
        <v>0</v>
      </c>
      <c r="N85" s="30">
        <v>4</v>
      </c>
      <c r="O85" s="30">
        <f t="shared" si="35"/>
        <v>1644036.6880000001</v>
      </c>
      <c r="P85" s="30"/>
      <c r="Q85" s="30">
        <f t="shared" si="36"/>
        <v>0</v>
      </c>
      <c r="R85" s="30"/>
      <c r="S85" s="30">
        <f t="shared" si="37"/>
        <v>0</v>
      </c>
      <c r="T85" s="30"/>
      <c r="U85" s="30"/>
      <c r="V85" s="30"/>
      <c r="W85" s="30"/>
      <c r="X85" s="30"/>
      <c r="Y85" s="30"/>
      <c r="Z85" s="30"/>
      <c r="AA85" s="30">
        <f t="shared" si="38"/>
        <v>0</v>
      </c>
      <c r="AB85" s="30"/>
      <c r="AC85" s="30">
        <f t="shared" si="39"/>
        <v>0</v>
      </c>
      <c r="AD85" s="30"/>
      <c r="AE85" s="30">
        <f t="shared" si="40"/>
        <v>0</v>
      </c>
      <c r="AF85" s="30"/>
      <c r="AG85" s="30">
        <f t="shared" si="41"/>
        <v>0</v>
      </c>
      <c r="AH85" s="30"/>
      <c r="AI85" s="30">
        <f t="shared" si="42"/>
        <v>0</v>
      </c>
      <c r="AJ85" s="30"/>
      <c r="AK85" s="30">
        <f t="shared" si="43"/>
        <v>0</v>
      </c>
      <c r="AL85" s="30"/>
      <c r="AM85" s="30">
        <f t="shared" si="44"/>
        <v>0</v>
      </c>
      <c r="AN85" s="30"/>
      <c r="AO85" s="30">
        <f t="shared" si="45"/>
        <v>0</v>
      </c>
      <c r="AP85" s="30"/>
      <c r="AQ85" s="30">
        <f t="shared" si="46"/>
        <v>0</v>
      </c>
      <c r="AR85" s="57">
        <f t="shared" si="17"/>
        <v>5</v>
      </c>
      <c r="AS85" s="58">
        <f t="shared" si="17"/>
        <v>2055045.86</v>
      </c>
    </row>
    <row r="86" spans="1:45" s="2" customFormat="1" x14ac:dyDescent="0.25">
      <c r="A86" s="25"/>
      <c r="B86" s="46"/>
      <c r="C86" s="48" t="s">
        <v>124</v>
      </c>
      <c r="D86" s="37"/>
      <c r="E86" s="37"/>
      <c r="F86" s="38"/>
      <c r="G86" s="39"/>
      <c r="H86" s="40"/>
      <c r="I86" s="40"/>
      <c r="J86" s="38">
        <f>J87+J88</f>
        <v>69</v>
      </c>
      <c r="K86" s="38">
        <f>K87+K88</f>
        <v>9534835.3919999991</v>
      </c>
      <c r="L86" s="72">
        <f>L87+L88</f>
        <v>0</v>
      </c>
      <c r="M86" s="38">
        <f t="shared" ref="M86:AS86" si="49">M87+M88</f>
        <v>0</v>
      </c>
      <c r="N86" s="38">
        <f t="shared" si="49"/>
        <v>30</v>
      </c>
      <c r="O86" s="38">
        <f t="shared" si="49"/>
        <v>3699908.2799999993</v>
      </c>
      <c r="P86" s="38">
        <f t="shared" si="49"/>
        <v>0</v>
      </c>
      <c r="Q86" s="38">
        <f t="shared" si="49"/>
        <v>0</v>
      </c>
      <c r="R86" s="38">
        <f t="shared" si="49"/>
        <v>0</v>
      </c>
      <c r="S86" s="38">
        <f t="shared" si="49"/>
        <v>0</v>
      </c>
      <c r="T86" s="38">
        <f t="shared" si="49"/>
        <v>0</v>
      </c>
      <c r="U86" s="38">
        <f t="shared" si="49"/>
        <v>0</v>
      </c>
      <c r="V86" s="38">
        <f t="shared" si="49"/>
        <v>0</v>
      </c>
      <c r="W86" s="38">
        <f t="shared" si="49"/>
        <v>0</v>
      </c>
      <c r="X86" s="38">
        <f t="shared" si="49"/>
        <v>0</v>
      </c>
      <c r="Y86" s="38">
        <f t="shared" si="49"/>
        <v>0</v>
      </c>
      <c r="Z86" s="38">
        <f t="shared" si="49"/>
        <v>0</v>
      </c>
      <c r="AA86" s="38">
        <f t="shared" si="49"/>
        <v>0</v>
      </c>
      <c r="AB86" s="38">
        <f t="shared" si="49"/>
        <v>0</v>
      </c>
      <c r="AC86" s="38">
        <f t="shared" si="49"/>
        <v>0</v>
      </c>
      <c r="AD86" s="38">
        <f t="shared" si="49"/>
        <v>150</v>
      </c>
      <c r="AE86" s="38">
        <f t="shared" si="49"/>
        <v>20911415.159999996</v>
      </c>
      <c r="AF86" s="38">
        <f t="shared" si="49"/>
        <v>127</v>
      </c>
      <c r="AG86" s="38">
        <f t="shared" si="49"/>
        <v>16386507.179999998</v>
      </c>
      <c r="AH86" s="38">
        <f t="shared" si="49"/>
        <v>0</v>
      </c>
      <c r="AI86" s="38">
        <f t="shared" si="49"/>
        <v>0</v>
      </c>
      <c r="AJ86" s="38">
        <f t="shared" si="49"/>
        <v>0</v>
      </c>
      <c r="AK86" s="38">
        <f t="shared" si="49"/>
        <v>0</v>
      </c>
      <c r="AL86" s="38">
        <f t="shared" si="49"/>
        <v>0</v>
      </c>
      <c r="AM86" s="38">
        <f t="shared" si="49"/>
        <v>0</v>
      </c>
      <c r="AN86" s="38">
        <f t="shared" si="49"/>
        <v>0</v>
      </c>
      <c r="AO86" s="38">
        <f t="shared" si="49"/>
        <v>0</v>
      </c>
      <c r="AP86" s="38">
        <f t="shared" si="49"/>
        <v>0</v>
      </c>
      <c r="AQ86" s="38">
        <f t="shared" si="49"/>
        <v>0</v>
      </c>
      <c r="AR86" s="67">
        <f t="shared" si="49"/>
        <v>376</v>
      </c>
      <c r="AS86" s="67">
        <f t="shared" si="49"/>
        <v>50532666.011999995</v>
      </c>
    </row>
    <row r="87" spans="1:45" s="2" customFormat="1" x14ac:dyDescent="0.25">
      <c r="A87" s="25">
        <v>0.28999999999999998</v>
      </c>
      <c r="B87" s="165" t="s">
        <v>124</v>
      </c>
      <c r="C87" s="26" t="s">
        <v>125</v>
      </c>
      <c r="D87" s="27">
        <v>1.4</v>
      </c>
      <c r="E87" s="27">
        <v>1.68</v>
      </c>
      <c r="F87" s="28">
        <v>110511</v>
      </c>
      <c r="G87" s="25">
        <v>0.28999999999999998</v>
      </c>
      <c r="H87" s="29">
        <f t="shared" si="31"/>
        <v>123330.27599999998</v>
      </c>
      <c r="I87" s="29">
        <f t="shared" si="32"/>
        <v>132303.76920000001</v>
      </c>
      <c r="J87" s="30">
        <v>52</v>
      </c>
      <c r="K87" s="30">
        <f t="shared" si="33"/>
        <v>6413174.351999999</v>
      </c>
      <c r="L87" s="31"/>
      <c r="M87" s="30">
        <f t="shared" si="34"/>
        <v>0</v>
      </c>
      <c r="N87" s="30">
        <v>30</v>
      </c>
      <c r="O87" s="30">
        <f t="shared" si="35"/>
        <v>3699908.2799999993</v>
      </c>
      <c r="P87" s="30"/>
      <c r="Q87" s="30">
        <f t="shared" si="36"/>
        <v>0</v>
      </c>
      <c r="R87" s="30"/>
      <c r="S87" s="30">
        <f t="shared" si="37"/>
        <v>0</v>
      </c>
      <c r="T87" s="30"/>
      <c r="U87" s="30"/>
      <c r="V87" s="30"/>
      <c r="W87" s="30"/>
      <c r="X87" s="30"/>
      <c r="Y87" s="30"/>
      <c r="Z87" s="30"/>
      <c r="AA87" s="30">
        <f t="shared" si="38"/>
        <v>0</v>
      </c>
      <c r="AB87" s="30"/>
      <c r="AC87" s="30">
        <f t="shared" si="39"/>
        <v>0</v>
      </c>
      <c r="AD87" s="30">
        <v>110</v>
      </c>
      <c r="AE87" s="30">
        <f t="shared" si="40"/>
        <v>13566330.359999998</v>
      </c>
      <c r="AF87" s="30">
        <v>115</v>
      </c>
      <c r="AG87" s="30">
        <f t="shared" si="41"/>
        <v>14182981.739999998</v>
      </c>
      <c r="AH87" s="30"/>
      <c r="AI87" s="30">
        <f t="shared" si="42"/>
        <v>0</v>
      </c>
      <c r="AJ87" s="30"/>
      <c r="AK87" s="30">
        <f t="shared" si="43"/>
        <v>0</v>
      </c>
      <c r="AL87" s="30"/>
      <c r="AM87" s="30">
        <f t="shared" si="44"/>
        <v>0</v>
      </c>
      <c r="AN87" s="30"/>
      <c r="AO87" s="30">
        <f t="shared" si="45"/>
        <v>0</v>
      </c>
      <c r="AP87" s="30"/>
      <c r="AQ87" s="30">
        <f t="shared" si="46"/>
        <v>0</v>
      </c>
      <c r="AR87" s="57">
        <f t="shared" si="17"/>
        <v>307</v>
      </c>
      <c r="AS87" s="58">
        <f t="shared" si="17"/>
        <v>37862394.731999993</v>
      </c>
    </row>
    <row r="88" spans="1:45" s="2" customFormat="1" x14ac:dyDescent="0.25">
      <c r="A88" s="25">
        <v>0.32</v>
      </c>
      <c r="B88" s="165"/>
      <c r="C88" s="26" t="s">
        <v>126</v>
      </c>
      <c r="D88" s="27">
        <v>1.4</v>
      </c>
      <c r="E88" s="27">
        <v>1.68</v>
      </c>
      <c r="F88" s="28">
        <v>162790</v>
      </c>
      <c r="G88" s="25">
        <v>0.32</v>
      </c>
      <c r="H88" s="29">
        <f t="shared" si="31"/>
        <v>183627.12</v>
      </c>
      <c r="I88" s="29">
        <f t="shared" si="32"/>
        <v>198213.10399999999</v>
      </c>
      <c r="J88" s="30">
        <v>17</v>
      </c>
      <c r="K88" s="30">
        <f t="shared" si="33"/>
        <v>3121661.04</v>
      </c>
      <c r="L88" s="31"/>
      <c r="M88" s="30">
        <f t="shared" si="34"/>
        <v>0</v>
      </c>
      <c r="N88" s="30"/>
      <c r="O88" s="30">
        <f t="shared" si="35"/>
        <v>0</v>
      </c>
      <c r="P88" s="30"/>
      <c r="Q88" s="30">
        <f t="shared" si="36"/>
        <v>0</v>
      </c>
      <c r="R88" s="30"/>
      <c r="S88" s="30">
        <f t="shared" si="37"/>
        <v>0</v>
      </c>
      <c r="T88" s="30"/>
      <c r="U88" s="30"/>
      <c r="V88" s="30"/>
      <c r="W88" s="30"/>
      <c r="X88" s="30"/>
      <c r="Y88" s="30"/>
      <c r="Z88" s="30"/>
      <c r="AA88" s="30">
        <f t="shared" si="38"/>
        <v>0</v>
      </c>
      <c r="AB88" s="30"/>
      <c r="AC88" s="30">
        <f t="shared" si="39"/>
        <v>0</v>
      </c>
      <c r="AD88" s="30">
        <v>40</v>
      </c>
      <c r="AE88" s="30">
        <f t="shared" si="40"/>
        <v>7345084.7999999998</v>
      </c>
      <c r="AF88" s="30">
        <v>12</v>
      </c>
      <c r="AG88" s="30">
        <f t="shared" si="41"/>
        <v>2203525.44</v>
      </c>
      <c r="AH88" s="30"/>
      <c r="AI88" s="30">
        <f t="shared" si="42"/>
        <v>0</v>
      </c>
      <c r="AJ88" s="30"/>
      <c r="AK88" s="30">
        <f t="shared" si="43"/>
        <v>0</v>
      </c>
      <c r="AL88" s="30"/>
      <c r="AM88" s="30">
        <f t="shared" si="44"/>
        <v>0</v>
      </c>
      <c r="AN88" s="30"/>
      <c r="AO88" s="30">
        <f t="shared" si="45"/>
        <v>0</v>
      </c>
      <c r="AP88" s="30"/>
      <c r="AQ88" s="30">
        <f t="shared" si="46"/>
        <v>0</v>
      </c>
      <c r="AR88" s="57">
        <f t="shared" si="17"/>
        <v>69</v>
      </c>
      <c r="AS88" s="58">
        <f t="shared" si="17"/>
        <v>12670271.279999999</v>
      </c>
    </row>
    <row r="89" spans="1:45" s="2" customFormat="1" x14ac:dyDescent="0.25">
      <c r="A89" s="25"/>
      <c r="B89" s="47"/>
      <c r="C89" s="48" t="s">
        <v>127</v>
      </c>
      <c r="D89" s="37"/>
      <c r="E89" s="37"/>
      <c r="F89" s="38"/>
      <c r="G89" s="39"/>
      <c r="H89" s="40"/>
      <c r="I89" s="40"/>
      <c r="J89" s="38">
        <f>SUM(J90:J91)</f>
        <v>68</v>
      </c>
      <c r="K89" s="38">
        <f t="shared" ref="K89:AS89" si="50">SUM(K90:K91)</f>
        <v>14337967.360000001</v>
      </c>
      <c r="L89" s="72">
        <f t="shared" si="50"/>
        <v>0</v>
      </c>
      <c r="M89" s="38">
        <f t="shared" si="50"/>
        <v>0</v>
      </c>
      <c r="N89" s="38">
        <f t="shared" si="50"/>
        <v>6</v>
      </c>
      <c r="O89" s="38">
        <f t="shared" si="50"/>
        <v>1255292.6400000001</v>
      </c>
      <c r="P89" s="38">
        <f t="shared" si="50"/>
        <v>0</v>
      </c>
      <c r="Q89" s="38">
        <f t="shared" si="50"/>
        <v>0</v>
      </c>
      <c r="R89" s="38">
        <f t="shared" si="50"/>
        <v>0</v>
      </c>
      <c r="S89" s="38">
        <f t="shared" si="50"/>
        <v>0</v>
      </c>
      <c r="T89" s="38">
        <f t="shared" si="50"/>
        <v>0</v>
      </c>
      <c r="U89" s="38">
        <f t="shared" si="50"/>
        <v>0</v>
      </c>
      <c r="V89" s="38">
        <f t="shared" si="50"/>
        <v>0</v>
      </c>
      <c r="W89" s="38">
        <f t="shared" si="50"/>
        <v>0</v>
      </c>
      <c r="X89" s="38">
        <f t="shared" si="50"/>
        <v>0</v>
      </c>
      <c r="Y89" s="38">
        <f t="shared" si="50"/>
        <v>0</v>
      </c>
      <c r="Z89" s="38">
        <f t="shared" si="50"/>
        <v>0</v>
      </c>
      <c r="AA89" s="38">
        <f t="shared" si="50"/>
        <v>0</v>
      </c>
      <c r="AB89" s="38">
        <f t="shared" si="50"/>
        <v>0</v>
      </c>
      <c r="AC89" s="38">
        <f t="shared" si="50"/>
        <v>0</v>
      </c>
      <c r="AD89" s="38">
        <f t="shared" si="50"/>
        <v>10</v>
      </c>
      <c r="AE89" s="38">
        <f t="shared" si="50"/>
        <v>2092154.4</v>
      </c>
      <c r="AF89" s="38">
        <f t="shared" si="50"/>
        <v>4</v>
      </c>
      <c r="AG89" s="38">
        <f t="shared" si="50"/>
        <v>859125.24800000014</v>
      </c>
      <c r="AH89" s="38">
        <f t="shared" si="50"/>
        <v>30</v>
      </c>
      <c r="AI89" s="38">
        <f t="shared" si="50"/>
        <v>6298726.6880000001</v>
      </c>
      <c r="AJ89" s="38">
        <f t="shared" si="50"/>
        <v>0</v>
      </c>
      <c r="AK89" s="38">
        <f t="shared" si="50"/>
        <v>0</v>
      </c>
      <c r="AL89" s="38">
        <f t="shared" si="50"/>
        <v>0</v>
      </c>
      <c r="AM89" s="38">
        <f t="shared" si="50"/>
        <v>0</v>
      </c>
      <c r="AN89" s="38">
        <f t="shared" si="50"/>
        <v>0</v>
      </c>
      <c r="AO89" s="38">
        <f t="shared" si="50"/>
        <v>0</v>
      </c>
      <c r="AP89" s="38">
        <f t="shared" si="50"/>
        <v>0</v>
      </c>
      <c r="AQ89" s="38">
        <f t="shared" si="50"/>
        <v>0</v>
      </c>
      <c r="AR89" s="67">
        <f t="shared" si="50"/>
        <v>118</v>
      </c>
      <c r="AS89" s="67">
        <f t="shared" si="50"/>
        <v>24843266.336000003</v>
      </c>
    </row>
    <row r="90" spans="1:45" s="2" customFormat="1" x14ac:dyDescent="0.25">
      <c r="A90" s="25">
        <v>0.2</v>
      </c>
      <c r="B90" s="163" t="s">
        <v>127</v>
      </c>
      <c r="C90" s="26" t="s">
        <v>128</v>
      </c>
      <c r="D90" s="27">
        <v>1.4</v>
      </c>
      <c r="E90" s="27">
        <v>1.68</v>
      </c>
      <c r="F90" s="59">
        <v>193718</v>
      </c>
      <c r="G90" s="25">
        <v>0.2</v>
      </c>
      <c r="H90" s="29">
        <f t="shared" si="31"/>
        <v>209215.44</v>
      </c>
      <c r="I90" s="29">
        <f t="shared" si="32"/>
        <v>220063.64800000002</v>
      </c>
      <c r="J90" s="60">
        <v>63</v>
      </c>
      <c r="K90" s="30">
        <f t="shared" si="33"/>
        <v>13180572.720000001</v>
      </c>
      <c r="L90" s="62"/>
      <c r="M90" s="30">
        <f t="shared" si="34"/>
        <v>0</v>
      </c>
      <c r="N90" s="60">
        <v>6</v>
      </c>
      <c r="O90" s="30">
        <f t="shared" si="35"/>
        <v>1255292.6400000001</v>
      </c>
      <c r="P90" s="60"/>
      <c r="Q90" s="30">
        <f t="shared" si="36"/>
        <v>0</v>
      </c>
      <c r="R90" s="60"/>
      <c r="S90" s="30">
        <f t="shared" si="37"/>
        <v>0</v>
      </c>
      <c r="T90" s="30"/>
      <c r="U90" s="30"/>
      <c r="V90" s="30"/>
      <c r="W90" s="30"/>
      <c r="X90" s="30"/>
      <c r="Y90" s="30"/>
      <c r="Z90" s="60"/>
      <c r="AA90" s="30">
        <f t="shared" si="38"/>
        <v>0</v>
      </c>
      <c r="AB90" s="60"/>
      <c r="AC90" s="30">
        <f t="shared" si="39"/>
        <v>0</v>
      </c>
      <c r="AD90" s="60">
        <v>10</v>
      </c>
      <c r="AE90" s="30">
        <f t="shared" si="40"/>
        <v>2092154.4</v>
      </c>
      <c r="AF90" s="60">
        <v>3</v>
      </c>
      <c r="AG90" s="30">
        <f t="shared" si="41"/>
        <v>627646.32000000007</v>
      </c>
      <c r="AH90" s="60">
        <v>29</v>
      </c>
      <c r="AI90" s="30">
        <f t="shared" si="42"/>
        <v>6067247.7599999998</v>
      </c>
      <c r="AJ90" s="60"/>
      <c r="AK90" s="30">
        <f t="shared" si="43"/>
        <v>0</v>
      </c>
      <c r="AL90" s="60"/>
      <c r="AM90" s="30">
        <f t="shared" si="44"/>
        <v>0</v>
      </c>
      <c r="AN90" s="60"/>
      <c r="AO90" s="30">
        <f t="shared" si="45"/>
        <v>0</v>
      </c>
      <c r="AP90" s="60"/>
      <c r="AQ90" s="30">
        <f t="shared" si="46"/>
        <v>0</v>
      </c>
      <c r="AR90" s="57">
        <f t="shared" si="17"/>
        <v>111</v>
      </c>
      <c r="AS90" s="58">
        <f t="shared" si="17"/>
        <v>23222913.840000004</v>
      </c>
    </row>
    <row r="91" spans="1:45" s="2" customFormat="1" x14ac:dyDescent="0.25">
      <c r="A91" s="25">
        <v>0.27</v>
      </c>
      <c r="B91" s="168"/>
      <c r="C91" s="26" t="s">
        <v>129</v>
      </c>
      <c r="D91" s="27">
        <v>1.4</v>
      </c>
      <c r="E91" s="27">
        <v>1.68</v>
      </c>
      <c r="F91" s="59">
        <v>208916</v>
      </c>
      <c r="G91" s="25">
        <v>0.27</v>
      </c>
      <c r="H91" s="29">
        <f t="shared" si="31"/>
        <v>231478.92800000001</v>
      </c>
      <c r="I91" s="29">
        <f t="shared" si="32"/>
        <v>247272.97759999998</v>
      </c>
      <c r="J91" s="60">
        <v>5</v>
      </c>
      <c r="K91" s="30">
        <f t="shared" si="33"/>
        <v>1157394.6400000001</v>
      </c>
      <c r="L91" s="62"/>
      <c r="M91" s="30">
        <f t="shared" si="34"/>
        <v>0</v>
      </c>
      <c r="N91" s="60"/>
      <c r="O91" s="30">
        <f t="shared" si="35"/>
        <v>0</v>
      </c>
      <c r="P91" s="60"/>
      <c r="Q91" s="30">
        <f t="shared" si="36"/>
        <v>0</v>
      </c>
      <c r="R91" s="60"/>
      <c r="S91" s="30">
        <f t="shared" si="37"/>
        <v>0</v>
      </c>
      <c r="T91" s="30"/>
      <c r="U91" s="30"/>
      <c r="V91" s="30"/>
      <c r="W91" s="30"/>
      <c r="X91" s="30"/>
      <c r="Y91" s="30"/>
      <c r="Z91" s="60"/>
      <c r="AA91" s="30">
        <f t="shared" si="38"/>
        <v>0</v>
      </c>
      <c r="AB91" s="60"/>
      <c r="AC91" s="30">
        <f t="shared" si="39"/>
        <v>0</v>
      </c>
      <c r="AD91" s="60"/>
      <c r="AE91" s="30">
        <f t="shared" si="40"/>
        <v>0</v>
      </c>
      <c r="AF91" s="60">
        <v>1</v>
      </c>
      <c r="AG91" s="30">
        <f t="shared" si="41"/>
        <v>231478.92800000001</v>
      </c>
      <c r="AH91" s="60">
        <v>1</v>
      </c>
      <c r="AI91" s="30">
        <f t="shared" si="42"/>
        <v>231478.92800000001</v>
      </c>
      <c r="AJ91" s="60"/>
      <c r="AK91" s="30">
        <f t="shared" si="43"/>
        <v>0</v>
      </c>
      <c r="AL91" s="60"/>
      <c r="AM91" s="30">
        <f t="shared" si="44"/>
        <v>0</v>
      </c>
      <c r="AN91" s="60"/>
      <c r="AO91" s="30">
        <f t="shared" si="45"/>
        <v>0</v>
      </c>
      <c r="AP91" s="60"/>
      <c r="AQ91" s="30">
        <f t="shared" si="46"/>
        <v>0</v>
      </c>
      <c r="AR91" s="57">
        <f t="shared" si="17"/>
        <v>7</v>
      </c>
      <c r="AS91" s="58">
        <f t="shared" si="17"/>
        <v>1620352.4960000003</v>
      </c>
    </row>
    <row r="92" spans="1:45" s="2" customFormat="1" x14ac:dyDescent="0.25">
      <c r="A92" s="25"/>
      <c r="B92" s="49"/>
      <c r="C92" s="48" t="s">
        <v>130</v>
      </c>
      <c r="D92" s="37"/>
      <c r="E92" s="37"/>
      <c r="F92" s="68"/>
      <c r="G92" s="39"/>
      <c r="H92" s="40"/>
      <c r="I92" s="40"/>
      <c r="J92" s="73">
        <f>J93</f>
        <v>55</v>
      </c>
      <c r="K92" s="38">
        <f t="shared" ref="K92:AS92" si="51">K93</f>
        <v>8936924.0399999991</v>
      </c>
      <c r="L92" s="74">
        <f t="shared" si="51"/>
        <v>0</v>
      </c>
      <c r="M92" s="38">
        <f t="shared" si="51"/>
        <v>0</v>
      </c>
      <c r="N92" s="73">
        <f t="shared" si="51"/>
        <v>0</v>
      </c>
      <c r="O92" s="38">
        <f t="shared" si="51"/>
        <v>0</v>
      </c>
      <c r="P92" s="73">
        <f t="shared" si="51"/>
        <v>0</v>
      </c>
      <c r="Q92" s="38">
        <f t="shared" si="51"/>
        <v>0</v>
      </c>
      <c r="R92" s="73">
        <f t="shared" si="51"/>
        <v>0</v>
      </c>
      <c r="S92" s="38">
        <f t="shared" si="51"/>
        <v>0</v>
      </c>
      <c r="T92" s="38">
        <f t="shared" si="51"/>
        <v>0</v>
      </c>
      <c r="U92" s="38">
        <f t="shared" si="51"/>
        <v>0</v>
      </c>
      <c r="V92" s="38">
        <f t="shared" si="51"/>
        <v>0</v>
      </c>
      <c r="W92" s="38">
        <f t="shared" si="51"/>
        <v>0</v>
      </c>
      <c r="X92" s="38">
        <f t="shared" si="51"/>
        <v>0</v>
      </c>
      <c r="Y92" s="38">
        <f t="shared" si="51"/>
        <v>0</v>
      </c>
      <c r="Z92" s="73">
        <f t="shared" si="51"/>
        <v>6</v>
      </c>
      <c r="AA92" s="38">
        <f t="shared" si="51"/>
        <v>974937.16799999995</v>
      </c>
      <c r="AB92" s="73">
        <f t="shared" si="51"/>
        <v>0</v>
      </c>
      <c r="AC92" s="38">
        <f t="shared" si="51"/>
        <v>0</v>
      </c>
      <c r="AD92" s="73">
        <f t="shared" si="51"/>
        <v>0</v>
      </c>
      <c r="AE92" s="38">
        <f t="shared" si="51"/>
        <v>0</v>
      </c>
      <c r="AF92" s="73">
        <f t="shared" si="51"/>
        <v>0</v>
      </c>
      <c r="AG92" s="38">
        <f t="shared" si="51"/>
        <v>0</v>
      </c>
      <c r="AH92" s="73">
        <f t="shared" si="51"/>
        <v>0</v>
      </c>
      <c r="AI92" s="38">
        <f t="shared" si="51"/>
        <v>0</v>
      </c>
      <c r="AJ92" s="73">
        <f t="shared" si="51"/>
        <v>0</v>
      </c>
      <c r="AK92" s="38">
        <f t="shared" si="51"/>
        <v>0</v>
      </c>
      <c r="AL92" s="73">
        <f t="shared" si="51"/>
        <v>0</v>
      </c>
      <c r="AM92" s="38">
        <f t="shared" si="51"/>
        <v>0</v>
      </c>
      <c r="AN92" s="73">
        <f t="shared" si="51"/>
        <v>0</v>
      </c>
      <c r="AO92" s="38">
        <f t="shared" si="51"/>
        <v>0</v>
      </c>
      <c r="AP92" s="73">
        <f t="shared" si="51"/>
        <v>0</v>
      </c>
      <c r="AQ92" s="38">
        <f t="shared" si="51"/>
        <v>0</v>
      </c>
      <c r="AR92" s="67">
        <f t="shared" si="51"/>
        <v>61</v>
      </c>
      <c r="AS92" s="67">
        <f t="shared" si="51"/>
        <v>9911861.2079999987</v>
      </c>
    </row>
    <row r="93" spans="1:45" s="2" customFormat="1" ht="24" x14ac:dyDescent="0.25">
      <c r="A93" s="25">
        <v>0.32</v>
      </c>
      <c r="B93" s="46" t="s">
        <v>130</v>
      </c>
      <c r="C93" s="26" t="s">
        <v>131</v>
      </c>
      <c r="D93" s="27">
        <v>1.4</v>
      </c>
      <c r="E93" s="27">
        <v>1.68</v>
      </c>
      <c r="F93" s="28">
        <v>144051</v>
      </c>
      <c r="G93" s="25">
        <v>0.32</v>
      </c>
      <c r="H93" s="29">
        <f t="shared" ref="H93:H96" si="52">F93*(D93*G93+(1-G93))</f>
        <v>162489.52799999999</v>
      </c>
      <c r="I93" s="29">
        <f t="shared" si="32"/>
        <v>175396.4976</v>
      </c>
      <c r="J93" s="30">
        <v>55</v>
      </c>
      <c r="K93" s="30">
        <f t="shared" ref="K93:K96" si="53">J93*H93</f>
        <v>8936924.0399999991</v>
      </c>
      <c r="L93" s="31"/>
      <c r="M93" s="30">
        <f t="shared" ref="M93:M96" si="54">L93*H93</f>
        <v>0</v>
      </c>
      <c r="N93" s="30"/>
      <c r="O93" s="30">
        <f t="shared" ref="O93:O96" si="55">N93*H93</f>
        <v>0</v>
      </c>
      <c r="P93" s="30"/>
      <c r="Q93" s="30">
        <f t="shared" ref="Q93:Q96" si="56">P93*H93</f>
        <v>0</v>
      </c>
      <c r="R93" s="30"/>
      <c r="S93" s="30">
        <f t="shared" ref="S93:S96" si="57">SUM(R93*H93)</f>
        <v>0</v>
      </c>
      <c r="T93" s="30"/>
      <c r="U93" s="30"/>
      <c r="V93" s="30"/>
      <c r="W93" s="30"/>
      <c r="X93" s="30"/>
      <c r="Y93" s="30"/>
      <c r="Z93" s="30">
        <v>6</v>
      </c>
      <c r="AA93" s="30">
        <f t="shared" ref="AA93:AA96" si="58">SUM(Z93*H93)</f>
        <v>974937.16799999995</v>
      </c>
      <c r="AB93" s="30"/>
      <c r="AC93" s="30">
        <f t="shared" ref="AC93:AC96" si="59">SUM(AB93*H93)</f>
        <v>0</v>
      </c>
      <c r="AD93" s="30"/>
      <c r="AE93" s="30">
        <f t="shared" ref="AE93:AE96" si="60">AD93*H93</f>
        <v>0</v>
      </c>
      <c r="AF93" s="30"/>
      <c r="AG93" s="30">
        <f t="shared" ref="AG93:AG96" si="61">AF93*H93</f>
        <v>0</v>
      </c>
      <c r="AH93" s="30"/>
      <c r="AI93" s="30">
        <f t="shared" ref="AI93:AI96" si="62">AH93*H93</f>
        <v>0</v>
      </c>
      <c r="AJ93" s="30"/>
      <c r="AK93" s="30">
        <f t="shared" ref="AK93:AK96" si="63">AJ93*I93</f>
        <v>0</v>
      </c>
      <c r="AL93" s="30"/>
      <c r="AM93" s="30">
        <f t="shared" ref="AM93:AM96" si="64">SUM(AL93*I93)</f>
        <v>0</v>
      </c>
      <c r="AN93" s="30"/>
      <c r="AO93" s="30">
        <f t="shared" ref="AO93:AO96" si="65">AN93*I93</f>
        <v>0</v>
      </c>
      <c r="AP93" s="30"/>
      <c r="AQ93" s="30">
        <f t="shared" ref="AQ93:AQ96" si="66">AP93*I93</f>
        <v>0</v>
      </c>
      <c r="AR93" s="57">
        <f t="shared" si="17"/>
        <v>61</v>
      </c>
      <c r="AS93" s="58">
        <f t="shared" si="17"/>
        <v>9911861.2079999987</v>
      </c>
    </row>
    <row r="94" spans="1:45" s="2" customFormat="1" x14ac:dyDescent="0.25">
      <c r="A94" s="25"/>
      <c r="B94" s="46"/>
      <c r="C94" s="48" t="s">
        <v>132</v>
      </c>
      <c r="D94" s="37"/>
      <c r="E94" s="37"/>
      <c r="F94" s="38"/>
      <c r="G94" s="39"/>
      <c r="H94" s="40"/>
      <c r="I94" s="40"/>
      <c r="J94" s="41">
        <f>J95+J96</f>
        <v>10</v>
      </c>
      <c r="K94" s="41">
        <f t="shared" ref="K94:AS94" si="67">K95+K96</f>
        <v>2317143.4800000004</v>
      </c>
      <c r="L94" s="42">
        <f t="shared" si="67"/>
        <v>0</v>
      </c>
      <c r="M94" s="41">
        <f t="shared" si="67"/>
        <v>0</v>
      </c>
      <c r="N94" s="41">
        <f t="shared" si="67"/>
        <v>0</v>
      </c>
      <c r="O94" s="41">
        <f t="shared" si="67"/>
        <v>0</v>
      </c>
      <c r="P94" s="41">
        <f t="shared" si="67"/>
        <v>0</v>
      </c>
      <c r="Q94" s="41">
        <f t="shared" si="67"/>
        <v>0</v>
      </c>
      <c r="R94" s="41">
        <f t="shared" si="67"/>
        <v>0</v>
      </c>
      <c r="S94" s="41">
        <f t="shared" si="67"/>
        <v>0</v>
      </c>
      <c r="T94" s="41">
        <f t="shared" si="67"/>
        <v>0</v>
      </c>
      <c r="U94" s="41">
        <f t="shared" si="67"/>
        <v>0</v>
      </c>
      <c r="V94" s="41">
        <f t="shared" si="67"/>
        <v>0</v>
      </c>
      <c r="W94" s="41">
        <f t="shared" si="67"/>
        <v>0</v>
      </c>
      <c r="X94" s="41">
        <f t="shared" si="67"/>
        <v>0</v>
      </c>
      <c r="Y94" s="41">
        <f t="shared" si="67"/>
        <v>0</v>
      </c>
      <c r="Z94" s="41">
        <f t="shared" si="67"/>
        <v>0</v>
      </c>
      <c r="AA94" s="41">
        <f t="shared" si="67"/>
        <v>0</v>
      </c>
      <c r="AB94" s="41">
        <f t="shared" si="67"/>
        <v>0</v>
      </c>
      <c r="AC94" s="41">
        <f t="shared" si="67"/>
        <v>0</v>
      </c>
      <c r="AD94" s="41">
        <f t="shared" si="67"/>
        <v>0</v>
      </c>
      <c r="AE94" s="41">
        <f t="shared" si="67"/>
        <v>0</v>
      </c>
      <c r="AF94" s="41">
        <f t="shared" si="67"/>
        <v>0</v>
      </c>
      <c r="AG94" s="41">
        <f t="shared" si="67"/>
        <v>0</v>
      </c>
      <c r="AH94" s="41">
        <f t="shared" si="67"/>
        <v>0</v>
      </c>
      <c r="AI94" s="41">
        <f t="shared" si="67"/>
        <v>0</v>
      </c>
      <c r="AJ94" s="41">
        <f t="shared" si="67"/>
        <v>0</v>
      </c>
      <c r="AK94" s="41">
        <f t="shared" si="67"/>
        <v>0</v>
      </c>
      <c r="AL94" s="41">
        <f t="shared" si="67"/>
        <v>0</v>
      </c>
      <c r="AM94" s="41">
        <f t="shared" si="67"/>
        <v>0</v>
      </c>
      <c r="AN94" s="41">
        <f t="shared" si="67"/>
        <v>0</v>
      </c>
      <c r="AO94" s="41">
        <f t="shared" si="67"/>
        <v>0</v>
      </c>
      <c r="AP94" s="41">
        <f t="shared" si="67"/>
        <v>0</v>
      </c>
      <c r="AQ94" s="41">
        <f t="shared" si="67"/>
        <v>0</v>
      </c>
      <c r="AR94" s="64">
        <f t="shared" si="67"/>
        <v>10</v>
      </c>
      <c r="AS94" s="67">
        <f t="shared" si="67"/>
        <v>2317143.4800000004</v>
      </c>
    </row>
    <row r="95" spans="1:45" s="2" customFormat="1" x14ac:dyDescent="0.25">
      <c r="A95" s="25">
        <v>0.17</v>
      </c>
      <c r="B95" s="165" t="s">
        <v>132</v>
      </c>
      <c r="C95" s="26" t="s">
        <v>133</v>
      </c>
      <c r="D95" s="27">
        <v>1.4</v>
      </c>
      <c r="E95" s="27">
        <v>1.68</v>
      </c>
      <c r="F95" s="28">
        <v>216961</v>
      </c>
      <c r="G95" s="25">
        <v>0.17</v>
      </c>
      <c r="H95" s="29">
        <f t="shared" si="52"/>
        <v>231714.34800000003</v>
      </c>
      <c r="I95" s="29">
        <f t="shared" si="32"/>
        <v>242041.69159999999</v>
      </c>
      <c r="J95" s="30">
        <v>10</v>
      </c>
      <c r="K95" s="30">
        <f t="shared" si="53"/>
        <v>2317143.4800000004</v>
      </c>
      <c r="L95" s="31"/>
      <c r="M95" s="30">
        <f t="shared" si="54"/>
        <v>0</v>
      </c>
      <c r="N95" s="30"/>
      <c r="O95" s="30">
        <f t="shared" si="55"/>
        <v>0</v>
      </c>
      <c r="P95" s="30"/>
      <c r="Q95" s="30">
        <f t="shared" si="56"/>
        <v>0</v>
      </c>
      <c r="R95" s="30"/>
      <c r="S95" s="30">
        <f t="shared" si="57"/>
        <v>0</v>
      </c>
      <c r="T95" s="30"/>
      <c r="U95" s="30"/>
      <c r="V95" s="30"/>
      <c r="W95" s="30"/>
      <c r="X95" s="30"/>
      <c r="Y95" s="30"/>
      <c r="Z95" s="30"/>
      <c r="AA95" s="30">
        <f t="shared" si="58"/>
        <v>0</v>
      </c>
      <c r="AB95" s="30"/>
      <c r="AC95" s="30">
        <f t="shared" si="59"/>
        <v>0</v>
      </c>
      <c r="AD95" s="30"/>
      <c r="AE95" s="30">
        <f t="shared" si="60"/>
        <v>0</v>
      </c>
      <c r="AF95" s="30"/>
      <c r="AG95" s="30">
        <f t="shared" si="61"/>
        <v>0</v>
      </c>
      <c r="AH95" s="30"/>
      <c r="AI95" s="30">
        <f t="shared" si="62"/>
        <v>0</v>
      </c>
      <c r="AJ95" s="30"/>
      <c r="AK95" s="30">
        <f t="shared" si="63"/>
        <v>0</v>
      </c>
      <c r="AL95" s="30"/>
      <c r="AM95" s="30">
        <f t="shared" si="64"/>
        <v>0</v>
      </c>
      <c r="AN95" s="30"/>
      <c r="AO95" s="30">
        <f t="shared" si="65"/>
        <v>0</v>
      </c>
      <c r="AP95" s="30"/>
      <c r="AQ95" s="30">
        <f t="shared" si="66"/>
        <v>0</v>
      </c>
      <c r="AR95" s="57">
        <f t="shared" ref="AR95:AS96" si="68">SUM(J95,L95,N95,P95,R95,T95,V95,X95,Z95,AB95,AD95,AF95,AH95,AJ95,AL95,AN95,AP95,)</f>
        <v>10</v>
      </c>
      <c r="AS95" s="58">
        <f t="shared" si="68"/>
        <v>2317143.4800000004</v>
      </c>
    </row>
    <row r="96" spans="1:45" s="2" customFormat="1" hidden="1" x14ac:dyDescent="0.25">
      <c r="A96" s="25">
        <v>0.32</v>
      </c>
      <c r="B96" s="165"/>
      <c r="C96" s="26" t="s">
        <v>134</v>
      </c>
      <c r="D96" s="27">
        <v>1.4</v>
      </c>
      <c r="E96" s="27">
        <v>1.68</v>
      </c>
      <c r="F96" s="28">
        <v>119595</v>
      </c>
      <c r="G96" s="25">
        <v>0.32</v>
      </c>
      <c r="H96" s="29">
        <f t="shared" si="52"/>
        <v>134903.15999999997</v>
      </c>
      <c r="I96" s="29">
        <f t="shared" si="32"/>
        <v>145618.872</v>
      </c>
      <c r="J96" s="30"/>
      <c r="K96" s="30">
        <f t="shared" si="53"/>
        <v>0</v>
      </c>
      <c r="L96" s="31"/>
      <c r="M96" s="30">
        <f t="shared" si="54"/>
        <v>0</v>
      </c>
      <c r="N96" s="30"/>
      <c r="O96" s="30">
        <f t="shared" si="55"/>
        <v>0</v>
      </c>
      <c r="P96" s="30"/>
      <c r="Q96" s="30">
        <f t="shared" si="56"/>
        <v>0</v>
      </c>
      <c r="R96" s="30"/>
      <c r="S96" s="30">
        <f t="shared" si="57"/>
        <v>0</v>
      </c>
      <c r="T96" s="30"/>
      <c r="U96" s="30"/>
      <c r="V96" s="30"/>
      <c r="W96" s="30"/>
      <c r="X96" s="30"/>
      <c r="Y96" s="30"/>
      <c r="Z96" s="30"/>
      <c r="AA96" s="30">
        <f t="shared" si="58"/>
        <v>0</v>
      </c>
      <c r="AB96" s="30"/>
      <c r="AC96" s="30">
        <f t="shared" si="59"/>
        <v>0</v>
      </c>
      <c r="AD96" s="30"/>
      <c r="AE96" s="30">
        <f t="shared" si="60"/>
        <v>0</v>
      </c>
      <c r="AF96" s="30"/>
      <c r="AG96" s="30">
        <f t="shared" si="61"/>
        <v>0</v>
      </c>
      <c r="AH96" s="30"/>
      <c r="AI96" s="30">
        <f t="shared" si="62"/>
        <v>0</v>
      </c>
      <c r="AJ96" s="30"/>
      <c r="AK96" s="30">
        <f t="shared" si="63"/>
        <v>0</v>
      </c>
      <c r="AL96" s="30"/>
      <c r="AM96" s="30">
        <f t="shared" si="64"/>
        <v>0</v>
      </c>
      <c r="AN96" s="30"/>
      <c r="AO96" s="30">
        <f t="shared" si="65"/>
        <v>0</v>
      </c>
      <c r="AP96" s="30"/>
      <c r="AQ96" s="30">
        <f t="shared" si="66"/>
        <v>0</v>
      </c>
      <c r="AR96" s="57">
        <f t="shared" si="68"/>
        <v>0</v>
      </c>
      <c r="AS96" s="58">
        <f t="shared" si="68"/>
        <v>0</v>
      </c>
    </row>
    <row r="97" spans="1:47" s="5" customFormat="1" x14ac:dyDescent="0.25">
      <c r="A97" s="75"/>
      <c r="B97" s="76" t="s">
        <v>138</v>
      </c>
      <c r="C97" s="77" t="s">
        <v>135</v>
      </c>
      <c r="D97" s="77"/>
      <c r="E97" s="77"/>
      <c r="F97" s="78"/>
      <c r="G97" s="77"/>
      <c r="H97" s="77"/>
      <c r="I97" s="77"/>
      <c r="J97" s="79">
        <f>J10+J13+J15+J18+J20+J22+J25+J32+J35+J43+J47+J51+J57+J59+J77+J80+J86+J89+J92+J94</f>
        <v>2419</v>
      </c>
      <c r="K97" s="79">
        <f t="shared" ref="K97:AS97" si="69">K10+K13+K15+K18+K20+K22+K25+K32+K35+K43+K47+K51+K57+K59+K77+K80+K86+K89+K92+K94</f>
        <v>514863192.83600008</v>
      </c>
      <c r="L97" s="79">
        <f t="shared" si="69"/>
        <v>2033</v>
      </c>
      <c r="M97" s="79">
        <f t="shared" si="69"/>
        <v>476187813</v>
      </c>
      <c r="N97" s="79">
        <f t="shared" si="69"/>
        <v>120</v>
      </c>
      <c r="O97" s="79">
        <f t="shared" si="69"/>
        <v>22606213.408</v>
      </c>
      <c r="P97" s="79">
        <f t="shared" si="69"/>
        <v>65</v>
      </c>
      <c r="Q97" s="79">
        <f t="shared" si="69"/>
        <v>16106940.739999998</v>
      </c>
      <c r="R97" s="79">
        <f t="shared" si="69"/>
        <v>275</v>
      </c>
      <c r="S97" s="79">
        <f t="shared" si="69"/>
        <v>66882231.000000015</v>
      </c>
      <c r="T97" s="79">
        <f t="shared" si="69"/>
        <v>0</v>
      </c>
      <c r="U97" s="79">
        <f t="shared" si="69"/>
        <v>0</v>
      </c>
      <c r="V97" s="79">
        <f t="shared" si="69"/>
        <v>0</v>
      </c>
      <c r="W97" s="79">
        <f t="shared" si="69"/>
        <v>0</v>
      </c>
      <c r="X97" s="79">
        <f t="shared" si="69"/>
        <v>0</v>
      </c>
      <c r="Y97" s="79">
        <f t="shared" si="69"/>
        <v>0</v>
      </c>
      <c r="Z97" s="79">
        <f t="shared" si="69"/>
        <v>16</v>
      </c>
      <c r="AA97" s="79">
        <f t="shared" si="69"/>
        <v>2750435.9680000003</v>
      </c>
      <c r="AB97" s="79">
        <f t="shared" si="69"/>
        <v>67</v>
      </c>
      <c r="AC97" s="79">
        <f t="shared" si="69"/>
        <v>9000624.5599999987</v>
      </c>
      <c r="AD97" s="79">
        <f t="shared" si="69"/>
        <v>375</v>
      </c>
      <c r="AE97" s="80">
        <f t="shared" si="69"/>
        <v>46462318.68</v>
      </c>
      <c r="AF97" s="79">
        <f t="shared" si="69"/>
        <v>552</v>
      </c>
      <c r="AG97" s="79">
        <f t="shared" si="69"/>
        <v>102669275.98</v>
      </c>
      <c r="AH97" s="79">
        <f t="shared" si="69"/>
        <v>30</v>
      </c>
      <c r="AI97" s="79">
        <f t="shared" si="69"/>
        <v>6298726.6880000001</v>
      </c>
      <c r="AJ97" s="79">
        <f t="shared" si="69"/>
        <v>42</v>
      </c>
      <c r="AK97" s="79">
        <f t="shared" si="69"/>
        <v>18120038.304000001</v>
      </c>
      <c r="AL97" s="79">
        <f t="shared" si="69"/>
        <v>14</v>
      </c>
      <c r="AM97" s="79">
        <f t="shared" si="69"/>
        <v>2572937.1359999999</v>
      </c>
      <c r="AN97" s="79">
        <f t="shared" si="69"/>
        <v>370</v>
      </c>
      <c r="AO97" s="79">
        <f t="shared" si="69"/>
        <v>91400618.745199978</v>
      </c>
      <c r="AP97" s="79">
        <f t="shared" si="69"/>
        <v>250</v>
      </c>
      <c r="AQ97" s="80">
        <f t="shared" si="69"/>
        <v>66216399.958399996</v>
      </c>
      <c r="AR97" s="81">
        <f t="shared" si="69"/>
        <v>6628</v>
      </c>
      <c r="AS97" s="82">
        <f t="shared" si="69"/>
        <v>1442137767.0036001</v>
      </c>
      <c r="AT97" s="5" t="e">
        <f>AR97-#REF!</f>
        <v>#REF!</v>
      </c>
      <c r="AU97" s="5" t="e">
        <f>AS97-#REF!</f>
        <v>#REF!</v>
      </c>
    </row>
  </sheetData>
  <autoFilter ref="A8:AQ97">
    <filterColumn colId="10">
      <filters>
        <filter val="1 157 395"/>
        <filter val="1 461 674"/>
        <filter val="1 545 332"/>
        <filter val="10"/>
        <filter val="10 214 348"/>
        <filter val="11 910 775"/>
        <filter val="13 180 573"/>
        <filter val="13 780 989"/>
        <filter val="14 337 967"/>
        <filter val="14 489 338"/>
        <filter val="15 244 192"/>
        <filter val="19 843 454"/>
        <filter val="2 021 412"/>
        <filter val="2 317 143"/>
        <filter val="20 666 316"/>
        <filter val="21 305 986"/>
        <filter val="21 536 684"/>
        <filter val="213 436 865"/>
        <filter val="27 093 811"/>
        <filter val="284 353"/>
        <filter val="29 136 123"/>
        <filter val="3 121 661"/>
        <filter val="3 585 840"/>
        <filter val="37 588 075"/>
        <filter val="411 009"/>
        <filter val="499 256 479"/>
        <filter val="5 131 172"/>
        <filter val="502 404 022"/>
        <filter val="506 040 560"/>
        <filter val="514 863 193"/>
        <filter val="53 983 610"/>
        <filter val="6 368 463"/>
        <filter val="6 413 174"/>
        <filter val="6 580 478"/>
        <filter val="61 324 996"/>
        <filter val="7 296 259"/>
        <filter val="7 341 386"/>
        <filter val="7 860 673"/>
        <filter val="8 322 180"/>
        <filter val="8 570 697"/>
        <filter val="8 822 633"/>
        <filter val="8 936 924"/>
        <filter val="80 327 532"/>
        <filter val="88 345 400"/>
        <filter val="9 524 926"/>
        <filter val="9 534 835"/>
        <filter val="9 819 208"/>
      </filters>
    </filterColumn>
  </autoFilter>
  <mergeCells count="100">
    <mergeCell ref="B95:B96"/>
    <mergeCell ref="B3:K3"/>
    <mergeCell ref="B52:B56"/>
    <mergeCell ref="B60:B76"/>
    <mergeCell ref="B78:B79"/>
    <mergeCell ref="B81:B85"/>
    <mergeCell ref="B87:B88"/>
    <mergeCell ref="B90:B91"/>
    <mergeCell ref="B23:B24"/>
    <mergeCell ref="B26:B31"/>
    <mergeCell ref="B33:B34"/>
    <mergeCell ref="B36:B42"/>
    <mergeCell ref="B44:B46"/>
    <mergeCell ref="B48:B50"/>
    <mergeCell ref="B16:B17"/>
    <mergeCell ref="J5:K5"/>
    <mergeCell ref="AL7:AM7"/>
    <mergeCell ref="AN7:AO7"/>
    <mergeCell ref="AP7:AQ7"/>
    <mergeCell ref="AR7:AS7"/>
    <mergeCell ref="B11:B12"/>
    <mergeCell ref="Z7:AA7"/>
    <mergeCell ref="AB7:AC7"/>
    <mergeCell ref="AD7:AE7"/>
    <mergeCell ref="AF7:AG7"/>
    <mergeCell ref="AH7:AI7"/>
    <mergeCell ref="AJ7:AK7"/>
    <mergeCell ref="AP6:AQ6"/>
    <mergeCell ref="AR6:AS6"/>
    <mergeCell ref="J7:K7"/>
    <mergeCell ref="L7:M7"/>
    <mergeCell ref="N7:O7"/>
    <mergeCell ref="P7:Q7"/>
    <mergeCell ref="R7:S7"/>
    <mergeCell ref="T7:U7"/>
    <mergeCell ref="V7:W7"/>
    <mergeCell ref="X7:Y7"/>
    <mergeCell ref="AD6:AE6"/>
    <mergeCell ref="AF6:AG6"/>
    <mergeCell ref="AH6:AI6"/>
    <mergeCell ref="AJ6:AK6"/>
    <mergeCell ref="AL6:AM6"/>
    <mergeCell ref="AN6:AO6"/>
    <mergeCell ref="AB6:AC6"/>
    <mergeCell ref="D6:D7"/>
    <mergeCell ref="E6:E7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R5:AS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L5:M5"/>
    <mergeCell ref="N5:O5"/>
    <mergeCell ref="P5:Q5"/>
    <mergeCell ref="R5:S5"/>
    <mergeCell ref="T5:U5"/>
    <mergeCell ref="AR4:AS4"/>
    <mergeCell ref="V4:W4"/>
    <mergeCell ref="X4:Y4"/>
    <mergeCell ref="Z4:AA4"/>
    <mergeCell ref="AB4:AC4"/>
    <mergeCell ref="AD4:AE4"/>
    <mergeCell ref="AF4:AG4"/>
    <mergeCell ref="AH4:AI4"/>
    <mergeCell ref="AJ4:AK4"/>
    <mergeCell ref="AL4:AM4"/>
    <mergeCell ref="AN4:AO4"/>
    <mergeCell ref="AP4:AQ4"/>
    <mergeCell ref="T4:U4"/>
    <mergeCell ref="J1:K1"/>
    <mergeCell ref="J2:K2"/>
    <mergeCell ref="A4:A8"/>
    <mergeCell ref="B4:B8"/>
    <mergeCell ref="C4:C8"/>
    <mergeCell ref="D4:E4"/>
    <mergeCell ref="F4:F8"/>
    <mergeCell ref="G4:G8"/>
    <mergeCell ref="H4:H8"/>
    <mergeCell ref="I4:I8"/>
    <mergeCell ref="J4:K4"/>
    <mergeCell ref="L4:M4"/>
    <mergeCell ref="N4:O4"/>
    <mergeCell ref="P4:Q4"/>
    <mergeCell ref="R4:S4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S100"/>
  <sheetViews>
    <sheetView tabSelected="1" zoomScaleNormal="100" zoomScaleSheetLayoutView="90" workbookViewId="0">
      <pane xSplit="9" ySplit="11" topLeftCell="AG12" activePane="bottomRight" state="frozen"/>
      <selection activeCell="BA26" sqref="BA26"/>
      <selection pane="topRight" activeCell="BA26" sqref="BA26"/>
      <selection pane="bottomLeft" activeCell="BA26" sqref="BA26"/>
      <selection pane="bottomRight" activeCell="AR2" sqref="AR2:AS2"/>
    </sheetView>
  </sheetViews>
  <sheetFormatPr defaultColWidth="9.140625" defaultRowHeight="15" x14ac:dyDescent="0.25"/>
  <cols>
    <col min="1" max="1" width="6.42578125" style="1" hidden="1" customWidth="1"/>
    <col min="2" max="2" width="26.140625" style="1" customWidth="1"/>
    <col min="3" max="3" width="33.140625" style="2" customWidth="1"/>
    <col min="4" max="5" width="10.28515625" style="2" hidden="1" customWidth="1"/>
    <col min="6" max="6" width="14.28515625" style="3" hidden="1" customWidth="1"/>
    <col min="7" max="7" width="7.42578125" style="2" hidden="1" customWidth="1"/>
    <col min="8" max="8" width="14" style="2" customWidth="1"/>
    <col min="9" max="9" width="14" style="1" hidden="1" customWidth="1"/>
    <col min="10" max="10" width="10.85546875" style="4" hidden="1" customWidth="1"/>
    <col min="11" max="11" width="14" style="4" hidden="1" customWidth="1"/>
    <col min="12" max="12" width="10.85546875" style="4" hidden="1" customWidth="1"/>
    <col min="13" max="13" width="15.85546875" style="4" hidden="1" customWidth="1"/>
    <col min="14" max="14" width="12.140625" style="1" hidden="1" customWidth="1"/>
    <col min="15" max="15" width="14.140625" style="1" hidden="1" customWidth="1"/>
    <col min="16" max="16" width="11.85546875" style="1" hidden="1" customWidth="1"/>
    <col min="17" max="17" width="17.5703125" style="1" hidden="1" customWidth="1"/>
    <col min="18" max="18" width="9" style="1" customWidth="1"/>
    <col min="19" max="19" width="14.42578125" style="1" customWidth="1"/>
    <col min="20" max="25" width="5.28515625" style="1" hidden="1" customWidth="1"/>
    <col min="26" max="26" width="10.28515625" style="1" hidden="1" customWidth="1"/>
    <col min="27" max="27" width="12.140625" style="1" hidden="1" customWidth="1"/>
    <col min="28" max="28" width="9.28515625" style="1" hidden="1" customWidth="1"/>
    <col min="29" max="29" width="15.28515625" style="1" hidden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hidden="1" customWidth="1"/>
    <col min="35" max="35" width="13.85546875" style="1" hidden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9.5703125" style="1" hidden="1" customWidth="1"/>
    <col min="41" max="41" width="14.28515625" style="1" hidden="1" customWidth="1"/>
    <col min="42" max="42" width="10.140625" style="1" hidden="1" customWidth="1"/>
    <col min="43" max="43" width="15.28515625" style="1" hidden="1" customWidth="1"/>
    <col min="44" max="44" width="10.7109375" style="1" customWidth="1"/>
    <col min="45" max="45" width="17.140625" style="1" customWidth="1"/>
    <col min="46" max="16384" width="9.140625" style="1"/>
  </cols>
  <sheetData>
    <row r="1" spans="1:45" ht="15" customHeight="1" x14ac:dyDescent="0.25">
      <c r="C1" s="1"/>
      <c r="D1" s="1"/>
      <c r="J1" s="1"/>
      <c r="K1" s="1"/>
      <c r="AR1" s="131" t="s">
        <v>136</v>
      </c>
      <c r="AS1" s="131"/>
    </row>
    <row r="2" spans="1:45" ht="42" customHeight="1" x14ac:dyDescent="0.25">
      <c r="C2" s="1"/>
      <c r="D2" s="1"/>
      <c r="J2" s="1"/>
      <c r="K2" s="1"/>
      <c r="AA2" s="6"/>
      <c r="AR2" s="203" t="s">
        <v>144</v>
      </c>
      <c r="AS2" s="203"/>
    </row>
    <row r="3" spans="1:45" ht="39" customHeight="1" x14ac:dyDescent="0.25">
      <c r="B3" s="170" t="s">
        <v>0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</row>
    <row r="4" spans="1:45" ht="73.5" customHeight="1" x14ac:dyDescent="0.25">
      <c r="A4" s="204" t="s">
        <v>1</v>
      </c>
      <c r="B4" s="206" t="s">
        <v>2</v>
      </c>
      <c r="C4" s="207" t="s">
        <v>3</v>
      </c>
      <c r="D4" s="208" t="s">
        <v>4</v>
      </c>
      <c r="E4" s="208"/>
      <c r="F4" s="209" t="s">
        <v>5</v>
      </c>
      <c r="G4" s="210" t="s">
        <v>1</v>
      </c>
      <c r="H4" s="209" t="s">
        <v>6</v>
      </c>
      <c r="I4" s="209" t="s">
        <v>7</v>
      </c>
      <c r="J4" s="200" t="s">
        <v>139</v>
      </c>
      <c r="K4" s="202"/>
      <c r="L4" s="200" t="s">
        <v>9</v>
      </c>
      <c r="M4" s="201"/>
      <c r="N4" s="200" t="s">
        <v>10</v>
      </c>
      <c r="O4" s="201"/>
      <c r="P4" s="200" t="s">
        <v>11</v>
      </c>
      <c r="Q4" s="201"/>
      <c r="R4" s="200" t="s">
        <v>12</v>
      </c>
      <c r="S4" s="201"/>
      <c r="T4" s="200" t="s">
        <v>13</v>
      </c>
      <c r="U4" s="201"/>
      <c r="V4" s="200" t="s">
        <v>14</v>
      </c>
      <c r="W4" s="201"/>
      <c r="X4" s="200" t="s">
        <v>15</v>
      </c>
      <c r="Y4" s="201"/>
      <c r="Z4" s="200" t="s">
        <v>16</v>
      </c>
      <c r="AA4" s="201"/>
      <c r="AB4" s="200" t="s">
        <v>17</v>
      </c>
      <c r="AC4" s="201"/>
      <c r="AD4" s="200" t="s">
        <v>18</v>
      </c>
      <c r="AE4" s="201"/>
      <c r="AF4" s="200" t="s">
        <v>19</v>
      </c>
      <c r="AG4" s="201"/>
      <c r="AH4" s="196" t="s">
        <v>20</v>
      </c>
      <c r="AI4" s="197"/>
      <c r="AJ4" s="196" t="s">
        <v>21</v>
      </c>
      <c r="AK4" s="197"/>
      <c r="AL4" s="196" t="s">
        <v>22</v>
      </c>
      <c r="AM4" s="197"/>
      <c r="AN4" s="196" t="s">
        <v>23</v>
      </c>
      <c r="AO4" s="197"/>
      <c r="AP4" s="198" t="s">
        <v>24</v>
      </c>
      <c r="AQ4" s="198"/>
      <c r="AR4" s="199" t="s">
        <v>25</v>
      </c>
      <c r="AS4" s="199"/>
    </row>
    <row r="5" spans="1:45" s="11" customFormat="1" ht="14.25" customHeight="1" x14ac:dyDescent="0.25">
      <c r="A5" s="204"/>
      <c r="B5" s="206"/>
      <c r="C5" s="207"/>
      <c r="D5" s="83"/>
      <c r="E5" s="83"/>
      <c r="F5" s="209"/>
      <c r="G5" s="210"/>
      <c r="H5" s="209"/>
      <c r="I5" s="209"/>
      <c r="J5" s="194">
        <v>270005</v>
      </c>
      <c r="K5" s="195"/>
      <c r="L5" s="194">
        <v>270004</v>
      </c>
      <c r="M5" s="195"/>
      <c r="N5" s="194">
        <v>270148</v>
      </c>
      <c r="O5" s="195"/>
      <c r="P5" s="194">
        <v>270007</v>
      </c>
      <c r="Q5" s="195"/>
      <c r="R5" s="194">
        <v>270008</v>
      </c>
      <c r="S5" s="195"/>
      <c r="T5" s="194">
        <v>270113</v>
      </c>
      <c r="U5" s="195"/>
      <c r="V5" s="194">
        <v>270133</v>
      </c>
      <c r="W5" s="195"/>
      <c r="X5" s="194">
        <v>270015</v>
      </c>
      <c r="Y5" s="195"/>
      <c r="Z5" s="194">
        <v>270016</v>
      </c>
      <c r="AA5" s="195"/>
      <c r="AB5" s="194">
        <v>270149</v>
      </c>
      <c r="AC5" s="195"/>
      <c r="AD5" s="194">
        <v>270017</v>
      </c>
      <c r="AE5" s="195"/>
      <c r="AF5" s="194">
        <v>270042</v>
      </c>
      <c r="AG5" s="195"/>
      <c r="AH5" s="190">
        <v>270018</v>
      </c>
      <c r="AI5" s="191"/>
      <c r="AJ5" s="190">
        <v>270058</v>
      </c>
      <c r="AK5" s="191"/>
      <c r="AL5" s="190">
        <v>270057</v>
      </c>
      <c r="AM5" s="191"/>
      <c r="AN5" s="190">
        <v>270053</v>
      </c>
      <c r="AO5" s="191"/>
      <c r="AP5" s="190">
        <v>270050</v>
      </c>
      <c r="AQ5" s="191"/>
      <c r="AR5" s="192"/>
      <c r="AS5" s="193"/>
    </row>
    <row r="6" spans="1:45" s="12" customFormat="1" ht="14.45" customHeight="1" x14ac:dyDescent="0.2">
      <c r="A6" s="204"/>
      <c r="B6" s="206"/>
      <c r="C6" s="207"/>
      <c r="D6" s="187" t="s">
        <v>26</v>
      </c>
      <c r="E6" s="187" t="s">
        <v>27</v>
      </c>
      <c r="F6" s="209"/>
      <c r="G6" s="210"/>
      <c r="H6" s="209"/>
      <c r="I6" s="209"/>
      <c r="J6" s="181" t="s">
        <v>28</v>
      </c>
      <c r="K6" s="186"/>
      <c r="L6" s="181" t="s">
        <v>29</v>
      </c>
      <c r="M6" s="186"/>
      <c r="N6" s="179" t="s">
        <v>30</v>
      </c>
      <c r="O6" s="189"/>
      <c r="P6" s="181" t="s">
        <v>31</v>
      </c>
      <c r="Q6" s="186"/>
      <c r="R6" s="181" t="s">
        <v>32</v>
      </c>
      <c r="S6" s="186"/>
      <c r="T6" s="181" t="s">
        <v>33</v>
      </c>
      <c r="U6" s="182"/>
      <c r="V6" s="181" t="s">
        <v>34</v>
      </c>
      <c r="W6" s="182"/>
      <c r="X6" s="181" t="s">
        <v>35</v>
      </c>
      <c r="Y6" s="182"/>
      <c r="Z6" s="181" t="s">
        <v>36</v>
      </c>
      <c r="AA6" s="182"/>
      <c r="AB6" s="181" t="s">
        <v>37</v>
      </c>
      <c r="AC6" s="182"/>
      <c r="AD6" s="181" t="s">
        <v>38</v>
      </c>
      <c r="AE6" s="182"/>
      <c r="AF6" s="181" t="s">
        <v>39</v>
      </c>
      <c r="AG6" s="182"/>
      <c r="AH6" s="183" t="s">
        <v>40</v>
      </c>
      <c r="AI6" s="184"/>
      <c r="AJ6" s="183" t="s">
        <v>41</v>
      </c>
      <c r="AK6" s="185"/>
      <c r="AL6" s="183" t="s">
        <v>42</v>
      </c>
      <c r="AM6" s="185"/>
      <c r="AN6" s="183" t="s">
        <v>43</v>
      </c>
      <c r="AO6" s="184"/>
      <c r="AP6" s="178" t="s">
        <v>44</v>
      </c>
      <c r="AQ6" s="178"/>
      <c r="AR6" s="179"/>
      <c r="AS6" s="180"/>
    </row>
    <row r="7" spans="1:45" s="13" customFormat="1" hidden="1" x14ac:dyDescent="0.25">
      <c r="A7" s="204"/>
      <c r="B7" s="206"/>
      <c r="C7" s="207"/>
      <c r="D7" s="188"/>
      <c r="E7" s="188"/>
      <c r="F7" s="209"/>
      <c r="G7" s="210"/>
      <c r="H7" s="209"/>
      <c r="I7" s="209"/>
      <c r="J7" s="174"/>
      <c r="K7" s="175"/>
      <c r="L7" s="174"/>
      <c r="M7" s="175"/>
      <c r="N7" s="174"/>
      <c r="O7" s="175"/>
      <c r="P7" s="174"/>
      <c r="Q7" s="175"/>
      <c r="R7" s="174"/>
      <c r="S7" s="175"/>
      <c r="T7" s="174"/>
      <c r="U7" s="175"/>
      <c r="V7" s="174"/>
      <c r="W7" s="175"/>
      <c r="X7" s="174"/>
      <c r="Y7" s="175"/>
      <c r="Z7" s="174"/>
      <c r="AA7" s="175"/>
      <c r="AB7" s="174"/>
      <c r="AC7" s="175"/>
      <c r="AD7" s="174"/>
      <c r="AE7" s="175"/>
      <c r="AF7" s="174"/>
      <c r="AG7" s="175"/>
      <c r="AH7" s="174"/>
      <c r="AI7" s="175"/>
      <c r="AJ7" s="174"/>
      <c r="AK7" s="175"/>
      <c r="AL7" s="174"/>
      <c r="AM7" s="175"/>
      <c r="AN7" s="174"/>
      <c r="AO7" s="175"/>
      <c r="AP7" s="176"/>
      <c r="AQ7" s="176"/>
      <c r="AR7" s="176"/>
      <c r="AS7" s="176"/>
    </row>
    <row r="8" spans="1:45" s="16" customFormat="1" ht="40.5" customHeight="1" x14ac:dyDescent="0.25">
      <c r="A8" s="205"/>
      <c r="B8" s="206"/>
      <c r="C8" s="206"/>
      <c r="D8" s="84" t="s">
        <v>45</v>
      </c>
      <c r="E8" s="84" t="s">
        <v>45</v>
      </c>
      <c r="F8" s="188"/>
      <c r="G8" s="207"/>
      <c r="H8" s="188"/>
      <c r="I8" s="188"/>
      <c r="J8" s="85" t="s">
        <v>46</v>
      </c>
      <c r="K8" s="85" t="s">
        <v>47</v>
      </c>
      <c r="L8" s="85" t="s">
        <v>46</v>
      </c>
      <c r="M8" s="85" t="s">
        <v>47</v>
      </c>
      <c r="N8" s="85" t="s">
        <v>46</v>
      </c>
      <c r="O8" s="85" t="s">
        <v>47</v>
      </c>
      <c r="P8" s="85" t="s">
        <v>46</v>
      </c>
      <c r="Q8" s="85" t="s">
        <v>47</v>
      </c>
      <c r="R8" s="85" t="s">
        <v>46</v>
      </c>
      <c r="S8" s="85" t="s">
        <v>47</v>
      </c>
      <c r="T8" s="85" t="s">
        <v>46</v>
      </c>
      <c r="U8" s="85" t="s">
        <v>47</v>
      </c>
      <c r="V8" s="85" t="s">
        <v>46</v>
      </c>
      <c r="W8" s="85" t="s">
        <v>47</v>
      </c>
      <c r="X8" s="85" t="s">
        <v>46</v>
      </c>
      <c r="Y8" s="85" t="s">
        <v>47</v>
      </c>
      <c r="Z8" s="85" t="s">
        <v>46</v>
      </c>
      <c r="AA8" s="85" t="s">
        <v>47</v>
      </c>
      <c r="AB8" s="85" t="s">
        <v>46</v>
      </c>
      <c r="AC8" s="85" t="s">
        <v>47</v>
      </c>
      <c r="AD8" s="85" t="s">
        <v>46</v>
      </c>
      <c r="AE8" s="85" t="s">
        <v>47</v>
      </c>
      <c r="AF8" s="85" t="s">
        <v>46</v>
      </c>
      <c r="AG8" s="85" t="s">
        <v>47</v>
      </c>
      <c r="AH8" s="85" t="s">
        <v>46</v>
      </c>
      <c r="AI8" s="85" t="s">
        <v>47</v>
      </c>
      <c r="AJ8" s="85" t="s">
        <v>46</v>
      </c>
      <c r="AK8" s="85" t="s">
        <v>47</v>
      </c>
      <c r="AL8" s="85" t="s">
        <v>46</v>
      </c>
      <c r="AM8" s="85" t="s">
        <v>47</v>
      </c>
      <c r="AN8" s="85" t="s">
        <v>46</v>
      </c>
      <c r="AO8" s="85" t="s">
        <v>47</v>
      </c>
      <c r="AP8" s="85" t="s">
        <v>46</v>
      </c>
      <c r="AQ8" s="85" t="s">
        <v>47</v>
      </c>
      <c r="AR8" s="85" t="s">
        <v>46</v>
      </c>
      <c r="AS8" s="85" t="s">
        <v>47</v>
      </c>
    </row>
    <row r="9" spans="1:45" s="16" customFormat="1" ht="14.25" customHeight="1" x14ac:dyDescent="0.25">
      <c r="A9" s="86"/>
      <c r="B9" s="87">
        <v>1</v>
      </c>
      <c r="C9" s="87">
        <v>2</v>
      </c>
      <c r="D9" s="87">
        <v>3</v>
      </c>
      <c r="E9" s="87">
        <v>4</v>
      </c>
      <c r="F9" s="87">
        <v>5</v>
      </c>
      <c r="G9" s="87">
        <v>6</v>
      </c>
      <c r="H9" s="87">
        <v>7</v>
      </c>
      <c r="I9" s="87">
        <v>8</v>
      </c>
      <c r="J9" s="87">
        <v>9</v>
      </c>
      <c r="K9" s="87">
        <v>10</v>
      </c>
      <c r="L9" s="87">
        <v>11</v>
      </c>
      <c r="M9" s="87">
        <v>12</v>
      </c>
      <c r="N9" s="87">
        <v>13</v>
      </c>
      <c r="O9" s="87">
        <v>14</v>
      </c>
      <c r="P9" s="87">
        <v>15</v>
      </c>
      <c r="Q9" s="87">
        <v>16</v>
      </c>
      <c r="R9" s="87">
        <v>17</v>
      </c>
      <c r="S9" s="87">
        <v>18</v>
      </c>
      <c r="T9" s="87">
        <v>19</v>
      </c>
      <c r="U9" s="87">
        <v>20</v>
      </c>
      <c r="V9" s="87">
        <v>21</v>
      </c>
      <c r="W9" s="87">
        <v>22</v>
      </c>
      <c r="X9" s="87">
        <v>23</v>
      </c>
      <c r="Y9" s="87">
        <v>24</v>
      </c>
      <c r="Z9" s="87">
        <v>25</v>
      </c>
      <c r="AA9" s="87">
        <v>26</v>
      </c>
      <c r="AB9" s="87">
        <v>27</v>
      </c>
      <c r="AC9" s="87">
        <v>28</v>
      </c>
      <c r="AD9" s="87">
        <v>29</v>
      </c>
      <c r="AE9" s="87">
        <v>30</v>
      </c>
      <c r="AF9" s="87">
        <v>31</v>
      </c>
      <c r="AG9" s="87">
        <v>32</v>
      </c>
      <c r="AH9" s="87">
        <v>33</v>
      </c>
      <c r="AI9" s="87">
        <v>34</v>
      </c>
      <c r="AJ9" s="87">
        <v>35</v>
      </c>
      <c r="AK9" s="87">
        <v>36</v>
      </c>
      <c r="AL9" s="87">
        <v>37</v>
      </c>
      <c r="AM9" s="87">
        <v>38</v>
      </c>
      <c r="AN9" s="87">
        <v>39</v>
      </c>
      <c r="AO9" s="87">
        <v>40</v>
      </c>
      <c r="AP9" s="87">
        <v>41</v>
      </c>
      <c r="AQ9" s="87">
        <v>42</v>
      </c>
      <c r="AR9" s="87">
        <v>43</v>
      </c>
      <c r="AS9" s="87">
        <v>44</v>
      </c>
    </row>
    <row r="10" spans="1:45" s="16" customFormat="1" ht="19.5" hidden="1" customHeight="1" x14ac:dyDescent="0.25">
      <c r="A10" s="86"/>
      <c r="B10" s="87"/>
      <c r="C10" s="88" t="s">
        <v>48</v>
      </c>
      <c r="D10" s="89"/>
      <c r="E10" s="89"/>
      <c r="F10" s="88"/>
      <c r="G10" s="88"/>
      <c r="H10" s="89"/>
      <c r="I10" s="89"/>
      <c r="J10" s="88"/>
      <c r="K10" s="88"/>
      <c r="L10" s="88"/>
      <c r="M10" s="88"/>
      <c r="N10" s="88"/>
      <c r="O10" s="88"/>
      <c r="P10" s="88"/>
      <c r="Q10" s="88"/>
      <c r="R10" s="90">
        <f>R11+R12</f>
        <v>0</v>
      </c>
      <c r="S10" s="88">
        <f t="shared" ref="S10:AS10" si="0">S11+S12</f>
        <v>0</v>
      </c>
      <c r="T10" s="88">
        <f t="shared" si="0"/>
        <v>0</v>
      </c>
      <c r="U10" s="88">
        <f t="shared" si="0"/>
        <v>0</v>
      </c>
      <c r="V10" s="88">
        <f t="shared" si="0"/>
        <v>0</v>
      </c>
      <c r="W10" s="88">
        <f t="shared" si="0"/>
        <v>0</v>
      </c>
      <c r="X10" s="88">
        <f t="shared" si="0"/>
        <v>0</v>
      </c>
      <c r="Y10" s="88">
        <f t="shared" si="0"/>
        <v>0</v>
      </c>
      <c r="Z10" s="88">
        <f t="shared" si="0"/>
        <v>0</v>
      </c>
      <c r="AA10" s="88">
        <f t="shared" si="0"/>
        <v>0</v>
      </c>
      <c r="AB10" s="88">
        <f t="shared" si="0"/>
        <v>0</v>
      </c>
      <c r="AC10" s="88">
        <f t="shared" si="0"/>
        <v>0</v>
      </c>
      <c r="AD10" s="88">
        <f t="shared" si="0"/>
        <v>0</v>
      </c>
      <c r="AE10" s="88">
        <f t="shared" si="0"/>
        <v>0</v>
      </c>
      <c r="AF10" s="88">
        <f t="shared" si="0"/>
        <v>0</v>
      </c>
      <c r="AG10" s="88">
        <f t="shared" si="0"/>
        <v>0</v>
      </c>
      <c r="AH10" s="88">
        <f t="shared" si="0"/>
        <v>0</v>
      </c>
      <c r="AI10" s="88">
        <f t="shared" si="0"/>
        <v>0</v>
      </c>
      <c r="AJ10" s="88">
        <f t="shared" si="0"/>
        <v>0</v>
      </c>
      <c r="AK10" s="88">
        <f t="shared" si="0"/>
        <v>0</v>
      </c>
      <c r="AL10" s="88">
        <f t="shared" si="0"/>
        <v>0</v>
      </c>
      <c r="AM10" s="88">
        <f t="shared" si="0"/>
        <v>0</v>
      </c>
      <c r="AN10" s="88">
        <f t="shared" si="0"/>
        <v>0</v>
      </c>
      <c r="AO10" s="88">
        <f t="shared" si="0"/>
        <v>0</v>
      </c>
      <c r="AP10" s="88">
        <f t="shared" si="0"/>
        <v>0</v>
      </c>
      <c r="AQ10" s="88">
        <f t="shared" si="0"/>
        <v>0</v>
      </c>
      <c r="AR10" s="88">
        <f t="shared" si="0"/>
        <v>0</v>
      </c>
      <c r="AS10" s="88">
        <f t="shared" si="0"/>
        <v>0</v>
      </c>
    </row>
    <row r="11" spans="1:45" s="2" customFormat="1" ht="20.25" hidden="1" customHeight="1" x14ac:dyDescent="0.25">
      <c r="A11" s="25">
        <v>0.34</v>
      </c>
      <c r="B11" s="171" t="s">
        <v>48</v>
      </c>
      <c r="C11" s="26" t="s">
        <v>49</v>
      </c>
      <c r="D11" s="27">
        <v>1.4</v>
      </c>
      <c r="E11" s="27">
        <v>1.68</v>
      </c>
      <c r="F11" s="28">
        <v>149270</v>
      </c>
      <c r="G11" s="25">
        <v>0.34</v>
      </c>
      <c r="H11" s="29">
        <f t="shared" ref="H11:H91" si="1">F11*(D11*G11+(1-G11))</f>
        <v>169570.71999999997</v>
      </c>
      <c r="I11" s="29">
        <f t="shared" ref="I11:I91" si="2">F11*(E11*G11+(1-G11))</f>
        <v>183781.22399999999</v>
      </c>
      <c r="J11" s="30"/>
      <c r="K11" s="30">
        <f t="shared" ref="K11:K91" si="3">J11*H11</f>
        <v>0</v>
      </c>
      <c r="L11" s="31"/>
      <c r="M11" s="30">
        <f t="shared" ref="M11:M91" si="4">L11*H11</f>
        <v>0</v>
      </c>
      <c r="N11" s="30"/>
      <c r="O11" s="30">
        <f t="shared" ref="O11:O91" si="5">N11*H11</f>
        <v>0</v>
      </c>
      <c r="P11" s="30"/>
      <c r="Q11" s="30">
        <f t="shared" ref="Q11:Q91" si="6">P11*H11</f>
        <v>0</v>
      </c>
      <c r="R11" s="30"/>
      <c r="S11" s="30">
        <f t="shared" ref="S11:S91" si="7">SUM(R11*H11)</f>
        <v>0</v>
      </c>
      <c r="T11" s="91"/>
      <c r="U11" s="91"/>
      <c r="V11" s="91"/>
      <c r="W11" s="91"/>
      <c r="X11" s="91"/>
      <c r="Y11" s="91"/>
      <c r="Z11" s="30"/>
      <c r="AA11" s="30">
        <f t="shared" ref="AA11:AA91" si="8">SUM(Z11*H11)</f>
        <v>0</v>
      </c>
      <c r="AB11" s="30"/>
      <c r="AC11" s="30">
        <f t="shared" ref="AC11:AC91" si="9">SUM(AB11*H11)</f>
        <v>0</v>
      </c>
      <c r="AD11" s="30"/>
      <c r="AE11" s="30">
        <f t="shared" ref="AE11:AE91" si="10">AD11*H11</f>
        <v>0</v>
      </c>
      <c r="AF11" s="30"/>
      <c r="AG11" s="30">
        <f t="shared" ref="AG11:AG91" si="11">AF11*H11</f>
        <v>0</v>
      </c>
      <c r="AH11" s="30"/>
      <c r="AI11" s="30">
        <f t="shared" ref="AI11:AI91" si="12">AH11*H11</f>
        <v>0</v>
      </c>
      <c r="AJ11" s="30"/>
      <c r="AK11" s="30">
        <f t="shared" ref="AK11:AK91" si="13">AJ11*I11</f>
        <v>0</v>
      </c>
      <c r="AL11" s="30"/>
      <c r="AM11" s="30">
        <f t="shared" ref="AM11:AM91" si="14">SUM(AL11*I11)</f>
        <v>0</v>
      </c>
      <c r="AN11" s="30"/>
      <c r="AO11" s="30">
        <f t="shared" ref="AO11:AO91" si="15">AN11*I11</f>
        <v>0</v>
      </c>
      <c r="AP11" s="30"/>
      <c r="AQ11" s="30">
        <f t="shared" ref="AQ11:AQ91" si="16">AP11*I11</f>
        <v>0</v>
      </c>
      <c r="AR11" s="92">
        <f>SUM(J11,L11,N11,P11,R11,T11,V11,X11,Z11,AB11,AD11,AF11,AH11,AJ11,AL11,AN11,AP11,)</f>
        <v>0</v>
      </c>
      <c r="AS11" s="93">
        <f>SUM(K11,M11,O11,Q11,S11,U11,W11,Y11,AA11,AC11,AE11,AG11,AI11,AK11,AM11,AO11,AQ11,)</f>
        <v>0</v>
      </c>
    </row>
    <row r="12" spans="1:45" s="2" customFormat="1" hidden="1" x14ac:dyDescent="0.25">
      <c r="A12" s="25">
        <v>0.39</v>
      </c>
      <c r="B12" s="177"/>
      <c r="C12" s="26" t="s">
        <v>50</v>
      </c>
      <c r="D12" s="27">
        <v>1.4</v>
      </c>
      <c r="E12" s="27">
        <v>1.68</v>
      </c>
      <c r="F12" s="28">
        <v>226663</v>
      </c>
      <c r="G12" s="25">
        <v>0.39</v>
      </c>
      <c r="H12" s="29">
        <f t="shared" si="1"/>
        <v>262022.42799999999</v>
      </c>
      <c r="I12" s="29">
        <f t="shared" si="2"/>
        <v>286774.02760000003</v>
      </c>
      <c r="J12" s="30"/>
      <c r="K12" s="30">
        <f t="shared" si="3"/>
        <v>0</v>
      </c>
      <c r="L12" s="31"/>
      <c r="M12" s="30">
        <f t="shared" si="4"/>
        <v>0</v>
      </c>
      <c r="N12" s="30"/>
      <c r="O12" s="30">
        <f t="shared" si="5"/>
        <v>0</v>
      </c>
      <c r="P12" s="30"/>
      <c r="Q12" s="30">
        <f t="shared" si="6"/>
        <v>0</v>
      </c>
      <c r="R12" s="30"/>
      <c r="S12" s="30">
        <f t="shared" si="7"/>
        <v>0</v>
      </c>
      <c r="T12" s="91"/>
      <c r="U12" s="91"/>
      <c r="V12" s="91"/>
      <c r="W12" s="91"/>
      <c r="X12" s="91"/>
      <c r="Y12" s="91"/>
      <c r="Z12" s="30"/>
      <c r="AA12" s="30">
        <f t="shared" si="8"/>
        <v>0</v>
      </c>
      <c r="AB12" s="30"/>
      <c r="AC12" s="30">
        <f t="shared" si="9"/>
        <v>0</v>
      </c>
      <c r="AD12" s="30"/>
      <c r="AE12" s="30">
        <f t="shared" si="10"/>
        <v>0</v>
      </c>
      <c r="AF12" s="30"/>
      <c r="AG12" s="30">
        <f t="shared" si="11"/>
        <v>0</v>
      </c>
      <c r="AH12" s="30"/>
      <c r="AI12" s="30">
        <f t="shared" si="12"/>
        <v>0</v>
      </c>
      <c r="AJ12" s="30"/>
      <c r="AK12" s="30">
        <f t="shared" si="13"/>
        <v>0</v>
      </c>
      <c r="AL12" s="30"/>
      <c r="AM12" s="30">
        <f t="shared" si="14"/>
        <v>0</v>
      </c>
      <c r="AN12" s="30"/>
      <c r="AO12" s="30">
        <f t="shared" si="15"/>
        <v>0</v>
      </c>
      <c r="AP12" s="30"/>
      <c r="AQ12" s="30">
        <f t="shared" si="16"/>
        <v>0</v>
      </c>
      <c r="AR12" s="92">
        <f t="shared" ref="AR12:AS93" si="17">SUM(J12,L12,N12,P12,R12,T12,V12,X12,Z12,AB12,AD12,AF12,AH12,AJ12,AL12,AN12,AP12,)</f>
        <v>0</v>
      </c>
      <c r="AS12" s="93">
        <f t="shared" si="17"/>
        <v>0</v>
      </c>
    </row>
    <row r="13" spans="1:45" s="2" customFormat="1" hidden="1" x14ac:dyDescent="0.25">
      <c r="A13" s="25"/>
      <c r="B13" s="94"/>
      <c r="C13" s="48" t="s">
        <v>51</v>
      </c>
      <c r="D13" s="51"/>
      <c r="E13" s="51"/>
      <c r="F13" s="52"/>
      <c r="G13" s="53"/>
      <c r="H13" s="54"/>
      <c r="I13" s="54"/>
      <c r="J13" s="55"/>
      <c r="K13" s="55"/>
      <c r="L13" s="56"/>
      <c r="M13" s="55"/>
      <c r="N13" s="55"/>
      <c r="O13" s="55"/>
      <c r="P13" s="55"/>
      <c r="Q13" s="55"/>
      <c r="R13" s="55">
        <f>R14</f>
        <v>0</v>
      </c>
      <c r="S13" s="55">
        <f t="shared" ref="S13:AS13" si="18">S14</f>
        <v>0</v>
      </c>
      <c r="T13" s="95">
        <f t="shared" si="18"/>
        <v>0</v>
      </c>
      <c r="U13" s="95">
        <f t="shared" si="18"/>
        <v>0</v>
      </c>
      <c r="V13" s="95">
        <f t="shared" si="18"/>
        <v>0</v>
      </c>
      <c r="W13" s="95">
        <f t="shared" si="18"/>
        <v>0</v>
      </c>
      <c r="X13" s="95">
        <f t="shared" si="18"/>
        <v>0</v>
      </c>
      <c r="Y13" s="95">
        <f t="shared" si="18"/>
        <v>0</v>
      </c>
      <c r="Z13" s="55">
        <f t="shared" si="18"/>
        <v>0</v>
      </c>
      <c r="AA13" s="55">
        <f t="shared" si="18"/>
        <v>0</v>
      </c>
      <c r="AB13" s="55">
        <f t="shared" si="18"/>
        <v>0</v>
      </c>
      <c r="AC13" s="55">
        <f t="shared" si="18"/>
        <v>0</v>
      </c>
      <c r="AD13" s="55">
        <f t="shared" si="18"/>
        <v>0</v>
      </c>
      <c r="AE13" s="55">
        <f t="shared" si="18"/>
        <v>0</v>
      </c>
      <c r="AF13" s="55">
        <f t="shared" si="18"/>
        <v>0</v>
      </c>
      <c r="AG13" s="55">
        <f t="shared" si="18"/>
        <v>0</v>
      </c>
      <c r="AH13" s="55">
        <f t="shared" si="18"/>
        <v>0</v>
      </c>
      <c r="AI13" s="55">
        <f t="shared" si="18"/>
        <v>0</v>
      </c>
      <c r="AJ13" s="55">
        <f t="shared" si="18"/>
        <v>0</v>
      </c>
      <c r="AK13" s="55">
        <f t="shared" si="18"/>
        <v>0</v>
      </c>
      <c r="AL13" s="55">
        <f t="shared" si="18"/>
        <v>0</v>
      </c>
      <c r="AM13" s="55">
        <f t="shared" si="18"/>
        <v>0</v>
      </c>
      <c r="AN13" s="55">
        <f t="shared" si="18"/>
        <v>0</v>
      </c>
      <c r="AO13" s="55">
        <f t="shared" si="18"/>
        <v>0</v>
      </c>
      <c r="AP13" s="55">
        <f t="shared" si="18"/>
        <v>0</v>
      </c>
      <c r="AQ13" s="55">
        <f t="shared" si="18"/>
        <v>0</v>
      </c>
      <c r="AR13" s="96">
        <f t="shared" si="18"/>
        <v>0</v>
      </c>
      <c r="AS13" s="97">
        <f t="shared" si="18"/>
        <v>0</v>
      </c>
    </row>
    <row r="14" spans="1:45" s="2" customFormat="1" hidden="1" x14ac:dyDescent="0.25">
      <c r="A14" s="25">
        <v>0.22</v>
      </c>
      <c r="B14" s="98" t="s">
        <v>51</v>
      </c>
      <c r="C14" s="26" t="s">
        <v>52</v>
      </c>
      <c r="D14" s="27">
        <v>1.4</v>
      </c>
      <c r="E14" s="27">
        <v>1.68</v>
      </c>
      <c r="F14" s="28">
        <v>155640</v>
      </c>
      <c r="G14" s="25">
        <v>0.22</v>
      </c>
      <c r="H14" s="29">
        <f t="shared" si="1"/>
        <v>169336.32000000001</v>
      </c>
      <c r="I14" s="29">
        <f t="shared" si="2"/>
        <v>178923.74400000001</v>
      </c>
      <c r="J14" s="30"/>
      <c r="K14" s="30">
        <f t="shared" si="3"/>
        <v>0</v>
      </c>
      <c r="L14" s="31"/>
      <c r="M14" s="30">
        <f t="shared" si="4"/>
        <v>0</v>
      </c>
      <c r="N14" s="30"/>
      <c r="O14" s="30">
        <f t="shared" si="5"/>
        <v>0</v>
      </c>
      <c r="P14" s="30"/>
      <c r="Q14" s="30">
        <f t="shared" si="6"/>
        <v>0</v>
      </c>
      <c r="R14" s="30"/>
      <c r="S14" s="30">
        <f t="shared" si="7"/>
        <v>0</v>
      </c>
      <c r="T14" s="91"/>
      <c r="U14" s="91"/>
      <c r="V14" s="91"/>
      <c r="W14" s="91"/>
      <c r="X14" s="91"/>
      <c r="Y14" s="91"/>
      <c r="Z14" s="30"/>
      <c r="AA14" s="30">
        <f t="shared" si="8"/>
        <v>0</v>
      </c>
      <c r="AB14" s="30"/>
      <c r="AC14" s="30">
        <f t="shared" si="9"/>
        <v>0</v>
      </c>
      <c r="AD14" s="30"/>
      <c r="AE14" s="30">
        <f t="shared" si="10"/>
        <v>0</v>
      </c>
      <c r="AF14" s="30"/>
      <c r="AG14" s="30">
        <f t="shared" si="11"/>
        <v>0</v>
      </c>
      <c r="AH14" s="30"/>
      <c r="AI14" s="30">
        <f t="shared" si="12"/>
        <v>0</v>
      </c>
      <c r="AJ14" s="30"/>
      <c r="AK14" s="30">
        <f t="shared" si="13"/>
        <v>0</v>
      </c>
      <c r="AL14" s="30"/>
      <c r="AM14" s="30">
        <f t="shared" si="14"/>
        <v>0</v>
      </c>
      <c r="AN14" s="30"/>
      <c r="AO14" s="30">
        <f t="shared" si="15"/>
        <v>0</v>
      </c>
      <c r="AP14" s="30"/>
      <c r="AQ14" s="30">
        <f t="shared" si="16"/>
        <v>0</v>
      </c>
      <c r="AR14" s="92">
        <f t="shared" si="17"/>
        <v>0</v>
      </c>
      <c r="AS14" s="93">
        <f t="shared" si="17"/>
        <v>0</v>
      </c>
    </row>
    <row r="15" spans="1:45" s="2" customFormat="1" hidden="1" x14ac:dyDescent="0.25">
      <c r="A15" s="25"/>
      <c r="B15" s="99"/>
      <c r="C15" s="48" t="s">
        <v>53</v>
      </c>
      <c r="D15" s="51"/>
      <c r="E15" s="51"/>
      <c r="F15" s="52"/>
      <c r="G15" s="53"/>
      <c r="H15" s="54"/>
      <c r="I15" s="54"/>
      <c r="J15" s="55"/>
      <c r="K15" s="55"/>
      <c r="L15" s="56"/>
      <c r="M15" s="55"/>
      <c r="N15" s="55"/>
      <c r="O15" s="55"/>
      <c r="P15" s="55"/>
      <c r="Q15" s="55"/>
      <c r="R15" s="55">
        <f>R16+R17</f>
        <v>0</v>
      </c>
      <c r="S15" s="55">
        <f t="shared" ref="S15:AS15" si="19">S16+S17</f>
        <v>0</v>
      </c>
      <c r="T15" s="95">
        <f t="shared" si="19"/>
        <v>0</v>
      </c>
      <c r="U15" s="95">
        <f t="shared" si="19"/>
        <v>0</v>
      </c>
      <c r="V15" s="95">
        <f t="shared" si="19"/>
        <v>0</v>
      </c>
      <c r="W15" s="95">
        <f t="shared" si="19"/>
        <v>0</v>
      </c>
      <c r="X15" s="95">
        <f t="shared" si="19"/>
        <v>0</v>
      </c>
      <c r="Y15" s="95">
        <f t="shared" si="19"/>
        <v>0</v>
      </c>
      <c r="Z15" s="55">
        <f t="shared" si="19"/>
        <v>0</v>
      </c>
      <c r="AA15" s="55">
        <f t="shared" si="19"/>
        <v>0</v>
      </c>
      <c r="AB15" s="55">
        <f t="shared" si="19"/>
        <v>0</v>
      </c>
      <c r="AC15" s="55">
        <f t="shared" si="19"/>
        <v>0</v>
      </c>
      <c r="AD15" s="55">
        <f t="shared" si="19"/>
        <v>0</v>
      </c>
      <c r="AE15" s="55">
        <f t="shared" si="19"/>
        <v>0</v>
      </c>
      <c r="AF15" s="55">
        <f t="shared" si="19"/>
        <v>0</v>
      </c>
      <c r="AG15" s="55">
        <f t="shared" si="19"/>
        <v>0</v>
      </c>
      <c r="AH15" s="55">
        <f t="shared" si="19"/>
        <v>0</v>
      </c>
      <c r="AI15" s="55">
        <f t="shared" si="19"/>
        <v>0</v>
      </c>
      <c r="AJ15" s="55">
        <f t="shared" si="19"/>
        <v>0</v>
      </c>
      <c r="AK15" s="55">
        <f t="shared" si="19"/>
        <v>0</v>
      </c>
      <c r="AL15" s="55">
        <f t="shared" si="19"/>
        <v>0</v>
      </c>
      <c r="AM15" s="55">
        <f t="shared" si="19"/>
        <v>0</v>
      </c>
      <c r="AN15" s="55">
        <f t="shared" si="19"/>
        <v>0</v>
      </c>
      <c r="AO15" s="55">
        <f t="shared" si="19"/>
        <v>0</v>
      </c>
      <c r="AP15" s="55">
        <f t="shared" si="19"/>
        <v>0</v>
      </c>
      <c r="AQ15" s="55">
        <f t="shared" si="19"/>
        <v>0</v>
      </c>
      <c r="AR15" s="96">
        <f t="shared" si="19"/>
        <v>0</v>
      </c>
      <c r="AS15" s="97">
        <f t="shared" si="19"/>
        <v>0</v>
      </c>
    </row>
    <row r="16" spans="1:45" s="2" customFormat="1" hidden="1" x14ac:dyDescent="0.25">
      <c r="A16" s="25">
        <v>0.31</v>
      </c>
      <c r="B16" s="171" t="s">
        <v>53</v>
      </c>
      <c r="C16" s="26" t="s">
        <v>54</v>
      </c>
      <c r="D16" s="27">
        <v>1.4</v>
      </c>
      <c r="E16" s="27">
        <v>1.68</v>
      </c>
      <c r="F16" s="28">
        <v>174719</v>
      </c>
      <c r="G16" s="25">
        <v>0.31</v>
      </c>
      <c r="H16" s="29">
        <f t="shared" si="1"/>
        <v>196384.15599999999</v>
      </c>
      <c r="I16" s="29">
        <f t="shared" si="2"/>
        <v>211549.76519999997</v>
      </c>
      <c r="J16" s="30"/>
      <c r="K16" s="30">
        <f t="shared" si="3"/>
        <v>0</v>
      </c>
      <c r="L16" s="31"/>
      <c r="M16" s="30">
        <f t="shared" si="4"/>
        <v>0</v>
      </c>
      <c r="N16" s="30"/>
      <c r="O16" s="30">
        <f t="shared" si="5"/>
        <v>0</v>
      </c>
      <c r="P16" s="30"/>
      <c r="Q16" s="30">
        <f t="shared" si="6"/>
        <v>0</v>
      </c>
      <c r="R16" s="30"/>
      <c r="S16" s="30">
        <f t="shared" si="7"/>
        <v>0</v>
      </c>
      <c r="T16" s="91"/>
      <c r="U16" s="91"/>
      <c r="V16" s="91"/>
      <c r="W16" s="91"/>
      <c r="X16" s="91"/>
      <c r="Y16" s="91"/>
      <c r="Z16" s="30"/>
      <c r="AA16" s="30">
        <f t="shared" si="8"/>
        <v>0</v>
      </c>
      <c r="AB16" s="30"/>
      <c r="AC16" s="30">
        <f t="shared" si="9"/>
        <v>0</v>
      </c>
      <c r="AD16" s="30"/>
      <c r="AE16" s="30">
        <f t="shared" si="10"/>
        <v>0</v>
      </c>
      <c r="AF16" s="30"/>
      <c r="AG16" s="30">
        <f t="shared" si="11"/>
        <v>0</v>
      </c>
      <c r="AH16" s="30"/>
      <c r="AI16" s="30">
        <f t="shared" si="12"/>
        <v>0</v>
      </c>
      <c r="AJ16" s="30"/>
      <c r="AK16" s="30">
        <f t="shared" si="13"/>
        <v>0</v>
      </c>
      <c r="AL16" s="30"/>
      <c r="AM16" s="30">
        <f t="shared" si="14"/>
        <v>0</v>
      </c>
      <c r="AN16" s="30"/>
      <c r="AO16" s="30">
        <f t="shared" si="15"/>
        <v>0</v>
      </c>
      <c r="AP16" s="30"/>
      <c r="AQ16" s="30">
        <f t="shared" si="16"/>
        <v>0</v>
      </c>
      <c r="AR16" s="92">
        <f t="shared" si="17"/>
        <v>0</v>
      </c>
      <c r="AS16" s="93">
        <f t="shared" si="17"/>
        <v>0</v>
      </c>
    </row>
    <row r="17" spans="1:45" s="2" customFormat="1" hidden="1" x14ac:dyDescent="0.25">
      <c r="A17" s="25">
        <v>7.0000000000000007E-2</v>
      </c>
      <c r="B17" s="173"/>
      <c r="C17" s="26" t="s">
        <v>55</v>
      </c>
      <c r="D17" s="27">
        <v>1.4</v>
      </c>
      <c r="E17" s="27">
        <v>1.68</v>
      </c>
      <c r="F17" s="28">
        <v>514006</v>
      </c>
      <c r="G17" s="25">
        <v>7.0000000000000007E-2</v>
      </c>
      <c r="H17" s="29">
        <f t="shared" si="1"/>
        <v>528398.16800000006</v>
      </c>
      <c r="I17" s="29">
        <f t="shared" si="2"/>
        <v>538472.68559999997</v>
      </c>
      <c r="J17" s="30"/>
      <c r="K17" s="30">
        <f t="shared" si="3"/>
        <v>0</v>
      </c>
      <c r="L17" s="31"/>
      <c r="M17" s="30">
        <f t="shared" si="4"/>
        <v>0</v>
      </c>
      <c r="N17" s="30"/>
      <c r="O17" s="30">
        <f t="shared" si="5"/>
        <v>0</v>
      </c>
      <c r="P17" s="30"/>
      <c r="Q17" s="30">
        <f t="shared" si="6"/>
        <v>0</v>
      </c>
      <c r="R17" s="30"/>
      <c r="S17" s="30">
        <f t="shared" si="7"/>
        <v>0</v>
      </c>
      <c r="T17" s="91"/>
      <c r="U17" s="91"/>
      <c r="V17" s="91"/>
      <c r="W17" s="91"/>
      <c r="X17" s="91"/>
      <c r="Y17" s="91"/>
      <c r="Z17" s="30"/>
      <c r="AA17" s="30">
        <f t="shared" si="8"/>
        <v>0</v>
      </c>
      <c r="AB17" s="30"/>
      <c r="AC17" s="30">
        <f t="shared" si="9"/>
        <v>0</v>
      </c>
      <c r="AD17" s="30"/>
      <c r="AE17" s="30">
        <f t="shared" si="10"/>
        <v>0</v>
      </c>
      <c r="AF17" s="30"/>
      <c r="AG17" s="30">
        <f t="shared" si="11"/>
        <v>0</v>
      </c>
      <c r="AH17" s="30"/>
      <c r="AI17" s="30">
        <f t="shared" si="12"/>
        <v>0</v>
      </c>
      <c r="AJ17" s="30"/>
      <c r="AK17" s="30">
        <f t="shared" si="13"/>
        <v>0</v>
      </c>
      <c r="AL17" s="30"/>
      <c r="AM17" s="30">
        <f t="shared" si="14"/>
        <v>0</v>
      </c>
      <c r="AN17" s="30"/>
      <c r="AO17" s="30">
        <f t="shared" si="15"/>
        <v>0</v>
      </c>
      <c r="AP17" s="30"/>
      <c r="AQ17" s="30">
        <f t="shared" si="16"/>
        <v>0</v>
      </c>
      <c r="AR17" s="92">
        <f t="shared" si="17"/>
        <v>0</v>
      </c>
      <c r="AS17" s="93">
        <f t="shared" si="17"/>
        <v>0</v>
      </c>
    </row>
    <row r="18" spans="1:45" s="2" customFormat="1" ht="30" hidden="1" x14ac:dyDescent="0.25">
      <c r="A18" s="25"/>
      <c r="B18" s="100"/>
      <c r="C18" s="48" t="s">
        <v>56</v>
      </c>
      <c r="D18" s="51"/>
      <c r="E18" s="51"/>
      <c r="F18" s="52"/>
      <c r="G18" s="53"/>
      <c r="H18" s="54"/>
      <c r="I18" s="54"/>
      <c r="J18" s="55"/>
      <c r="K18" s="55"/>
      <c r="L18" s="56"/>
      <c r="M18" s="55"/>
      <c r="N18" s="55"/>
      <c r="O18" s="55"/>
      <c r="P18" s="55"/>
      <c r="Q18" s="55"/>
      <c r="R18" s="55">
        <f>R19</f>
        <v>0</v>
      </c>
      <c r="S18" s="55">
        <f t="shared" ref="S18:AS18" si="20">S19</f>
        <v>0</v>
      </c>
      <c r="T18" s="95">
        <f t="shared" si="20"/>
        <v>0</v>
      </c>
      <c r="U18" s="95">
        <f t="shared" si="20"/>
        <v>0</v>
      </c>
      <c r="V18" s="95">
        <f t="shared" si="20"/>
        <v>0</v>
      </c>
      <c r="W18" s="95">
        <f t="shared" si="20"/>
        <v>0</v>
      </c>
      <c r="X18" s="95">
        <f t="shared" si="20"/>
        <v>0</v>
      </c>
      <c r="Y18" s="95">
        <f t="shared" si="20"/>
        <v>0</v>
      </c>
      <c r="Z18" s="55">
        <f t="shared" si="20"/>
        <v>0</v>
      </c>
      <c r="AA18" s="55">
        <f t="shared" si="20"/>
        <v>0</v>
      </c>
      <c r="AB18" s="55">
        <f t="shared" si="20"/>
        <v>0</v>
      </c>
      <c r="AC18" s="55">
        <f t="shared" si="20"/>
        <v>0</v>
      </c>
      <c r="AD18" s="55">
        <f t="shared" si="20"/>
        <v>0</v>
      </c>
      <c r="AE18" s="55">
        <f t="shared" si="20"/>
        <v>0</v>
      </c>
      <c r="AF18" s="55">
        <f t="shared" si="20"/>
        <v>0</v>
      </c>
      <c r="AG18" s="55">
        <f t="shared" si="20"/>
        <v>0</v>
      </c>
      <c r="AH18" s="55">
        <f t="shared" si="20"/>
        <v>0</v>
      </c>
      <c r="AI18" s="55">
        <f t="shared" si="20"/>
        <v>0</v>
      </c>
      <c r="AJ18" s="55">
        <f t="shared" si="20"/>
        <v>0</v>
      </c>
      <c r="AK18" s="55">
        <f t="shared" si="20"/>
        <v>0</v>
      </c>
      <c r="AL18" s="55">
        <f t="shared" si="20"/>
        <v>0</v>
      </c>
      <c r="AM18" s="55">
        <f t="shared" si="20"/>
        <v>0</v>
      </c>
      <c r="AN18" s="55">
        <f t="shared" si="20"/>
        <v>0</v>
      </c>
      <c r="AO18" s="55">
        <f t="shared" si="20"/>
        <v>0</v>
      </c>
      <c r="AP18" s="55">
        <f t="shared" si="20"/>
        <v>0</v>
      </c>
      <c r="AQ18" s="55">
        <f t="shared" si="20"/>
        <v>0</v>
      </c>
      <c r="AR18" s="96">
        <f t="shared" si="20"/>
        <v>0</v>
      </c>
      <c r="AS18" s="97">
        <f t="shared" si="20"/>
        <v>0</v>
      </c>
    </row>
    <row r="19" spans="1:45" s="2" customFormat="1" ht="30" hidden="1" x14ac:dyDescent="0.25">
      <c r="A19" s="25">
        <v>0.5</v>
      </c>
      <c r="B19" s="98" t="s">
        <v>56</v>
      </c>
      <c r="C19" s="26" t="s">
        <v>57</v>
      </c>
      <c r="D19" s="27">
        <v>1.4</v>
      </c>
      <c r="E19" s="27">
        <v>1.68</v>
      </c>
      <c r="F19" s="28">
        <v>305847</v>
      </c>
      <c r="G19" s="25">
        <v>0.5</v>
      </c>
      <c r="H19" s="29">
        <f t="shared" si="1"/>
        <v>367016.39999999997</v>
      </c>
      <c r="I19" s="29">
        <f t="shared" si="2"/>
        <v>409834.98</v>
      </c>
      <c r="J19" s="30"/>
      <c r="K19" s="30">
        <f t="shared" si="3"/>
        <v>0</v>
      </c>
      <c r="L19" s="31"/>
      <c r="M19" s="30">
        <f t="shared" si="4"/>
        <v>0</v>
      </c>
      <c r="N19" s="30"/>
      <c r="O19" s="30">
        <f t="shared" si="5"/>
        <v>0</v>
      </c>
      <c r="P19" s="30"/>
      <c r="Q19" s="30">
        <f t="shared" si="6"/>
        <v>0</v>
      </c>
      <c r="R19" s="30"/>
      <c r="S19" s="30">
        <f t="shared" si="7"/>
        <v>0</v>
      </c>
      <c r="T19" s="91"/>
      <c r="U19" s="91"/>
      <c r="V19" s="91"/>
      <c r="W19" s="91"/>
      <c r="X19" s="91"/>
      <c r="Y19" s="91"/>
      <c r="Z19" s="30"/>
      <c r="AA19" s="30">
        <f t="shared" si="8"/>
        <v>0</v>
      </c>
      <c r="AB19" s="30"/>
      <c r="AC19" s="30">
        <f t="shared" si="9"/>
        <v>0</v>
      </c>
      <c r="AD19" s="30"/>
      <c r="AE19" s="30">
        <f t="shared" si="10"/>
        <v>0</v>
      </c>
      <c r="AF19" s="30"/>
      <c r="AG19" s="30">
        <f t="shared" si="11"/>
        <v>0</v>
      </c>
      <c r="AH19" s="30"/>
      <c r="AI19" s="30">
        <f t="shared" si="12"/>
        <v>0</v>
      </c>
      <c r="AJ19" s="30"/>
      <c r="AK19" s="30">
        <f t="shared" si="13"/>
        <v>0</v>
      </c>
      <c r="AL19" s="30"/>
      <c r="AM19" s="30">
        <f t="shared" si="14"/>
        <v>0</v>
      </c>
      <c r="AN19" s="30"/>
      <c r="AO19" s="30">
        <f t="shared" si="15"/>
        <v>0</v>
      </c>
      <c r="AP19" s="30"/>
      <c r="AQ19" s="30">
        <f t="shared" si="16"/>
        <v>0</v>
      </c>
      <c r="AR19" s="92">
        <f t="shared" si="17"/>
        <v>0</v>
      </c>
      <c r="AS19" s="93">
        <f t="shared" si="17"/>
        <v>0</v>
      </c>
    </row>
    <row r="20" spans="1:45" s="2" customFormat="1" hidden="1" x14ac:dyDescent="0.25">
      <c r="A20" s="25"/>
      <c r="B20" s="98"/>
      <c r="C20" s="48" t="s">
        <v>58</v>
      </c>
      <c r="D20" s="37"/>
      <c r="E20" s="37"/>
      <c r="F20" s="38"/>
      <c r="G20" s="39"/>
      <c r="H20" s="40"/>
      <c r="I20" s="40"/>
      <c r="J20" s="41"/>
      <c r="K20" s="41"/>
      <c r="L20" s="42"/>
      <c r="M20" s="41"/>
      <c r="N20" s="41"/>
      <c r="O20" s="41"/>
      <c r="P20" s="41"/>
      <c r="Q20" s="41"/>
      <c r="R20" s="41">
        <f>R21</f>
        <v>0</v>
      </c>
      <c r="S20" s="41">
        <f t="shared" ref="S20:AS20" si="21">S21</f>
        <v>0</v>
      </c>
      <c r="T20" s="101">
        <f t="shared" si="21"/>
        <v>0</v>
      </c>
      <c r="U20" s="101">
        <f t="shared" si="21"/>
        <v>0</v>
      </c>
      <c r="V20" s="101">
        <f t="shared" si="21"/>
        <v>0</v>
      </c>
      <c r="W20" s="101">
        <f t="shared" si="21"/>
        <v>0</v>
      </c>
      <c r="X20" s="101">
        <f t="shared" si="21"/>
        <v>0</v>
      </c>
      <c r="Y20" s="101">
        <f t="shared" si="21"/>
        <v>0</v>
      </c>
      <c r="Z20" s="41">
        <f t="shared" si="21"/>
        <v>0</v>
      </c>
      <c r="AA20" s="41">
        <f t="shared" si="21"/>
        <v>0</v>
      </c>
      <c r="AB20" s="41">
        <f t="shared" si="21"/>
        <v>0</v>
      </c>
      <c r="AC20" s="41">
        <f t="shared" si="21"/>
        <v>0</v>
      </c>
      <c r="AD20" s="41">
        <f t="shared" si="21"/>
        <v>0</v>
      </c>
      <c r="AE20" s="41">
        <f t="shared" si="21"/>
        <v>0</v>
      </c>
      <c r="AF20" s="41">
        <f t="shared" si="21"/>
        <v>0</v>
      </c>
      <c r="AG20" s="41">
        <f t="shared" si="21"/>
        <v>0</v>
      </c>
      <c r="AH20" s="41">
        <f t="shared" si="21"/>
        <v>0</v>
      </c>
      <c r="AI20" s="41">
        <f t="shared" si="21"/>
        <v>0</v>
      </c>
      <c r="AJ20" s="41">
        <f t="shared" si="21"/>
        <v>0</v>
      </c>
      <c r="AK20" s="41">
        <f t="shared" si="21"/>
        <v>0</v>
      </c>
      <c r="AL20" s="41">
        <f t="shared" si="21"/>
        <v>0</v>
      </c>
      <c r="AM20" s="41">
        <f t="shared" si="21"/>
        <v>0</v>
      </c>
      <c r="AN20" s="41">
        <f t="shared" si="21"/>
        <v>0</v>
      </c>
      <c r="AO20" s="41">
        <f t="shared" si="21"/>
        <v>0</v>
      </c>
      <c r="AP20" s="41">
        <f t="shared" si="21"/>
        <v>0</v>
      </c>
      <c r="AQ20" s="41">
        <f t="shared" si="21"/>
        <v>0</v>
      </c>
      <c r="AR20" s="96">
        <f t="shared" si="21"/>
        <v>0</v>
      </c>
      <c r="AS20" s="97">
        <f t="shared" si="21"/>
        <v>0</v>
      </c>
    </row>
    <row r="21" spans="1:45" s="2" customFormat="1" hidden="1" x14ac:dyDescent="0.25">
      <c r="A21" s="25">
        <v>0.34</v>
      </c>
      <c r="B21" s="98" t="s">
        <v>58</v>
      </c>
      <c r="C21" s="26" t="s">
        <v>59</v>
      </c>
      <c r="D21" s="27">
        <v>1.4</v>
      </c>
      <c r="E21" s="27">
        <v>1.68</v>
      </c>
      <c r="F21" s="28">
        <v>118255</v>
      </c>
      <c r="G21" s="25">
        <v>0.34</v>
      </c>
      <c r="H21" s="29">
        <f t="shared" si="1"/>
        <v>134337.68</v>
      </c>
      <c r="I21" s="29">
        <f t="shared" si="2"/>
        <v>145595.55599999998</v>
      </c>
      <c r="J21" s="30"/>
      <c r="K21" s="30">
        <f t="shared" si="3"/>
        <v>0</v>
      </c>
      <c r="L21" s="31"/>
      <c r="M21" s="30">
        <f t="shared" si="4"/>
        <v>0</v>
      </c>
      <c r="N21" s="30"/>
      <c r="O21" s="30">
        <f t="shared" si="5"/>
        <v>0</v>
      </c>
      <c r="P21" s="30"/>
      <c r="Q21" s="30">
        <f t="shared" si="6"/>
        <v>0</v>
      </c>
      <c r="R21" s="30"/>
      <c r="S21" s="30">
        <f t="shared" si="7"/>
        <v>0</v>
      </c>
      <c r="T21" s="91"/>
      <c r="U21" s="91"/>
      <c r="V21" s="91"/>
      <c r="W21" s="91"/>
      <c r="X21" s="91"/>
      <c r="Y21" s="91"/>
      <c r="Z21" s="30"/>
      <c r="AA21" s="30">
        <f t="shared" si="8"/>
        <v>0</v>
      </c>
      <c r="AB21" s="30"/>
      <c r="AC21" s="30">
        <f t="shared" si="9"/>
        <v>0</v>
      </c>
      <c r="AD21" s="30"/>
      <c r="AE21" s="30">
        <f t="shared" si="10"/>
        <v>0</v>
      </c>
      <c r="AF21" s="30"/>
      <c r="AG21" s="30">
        <f t="shared" si="11"/>
        <v>0</v>
      </c>
      <c r="AH21" s="30"/>
      <c r="AI21" s="30">
        <f t="shared" si="12"/>
        <v>0</v>
      </c>
      <c r="AJ21" s="30"/>
      <c r="AK21" s="30">
        <f t="shared" si="13"/>
        <v>0</v>
      </c>
      <c r="AL21" s="30"/>
      <c r="AM21" s="30">
        <f t="shared" si="14"/>
        <v>0</v>
      </c>
      <c r="AN21" s="30"/>
      <c r="AO21" s="30">
        <f t="shared" si="15"/>
        <v>0</v>
      </c>
      <c r="AP21" s="30"/>
      <c r="AQ21" s="30">
        <f t="shared" si="16"/>
        <v>0</v>
      </c>
      <c r="AR21" s="92">
        <f t="shared" si="17"/>
        <v>0</v>
      </c>
      <c r="AS21" s="93">
        <f t="shared" si="17"/>
        <v>0</v>
      </c>
    </row>
    <row r="22" spans="1:45" s="2" customFormat="1" hidden="1" x14ac:dyDescent="0.25">
      <c r="A22" s="25"/>
      <c r="B22" s="99"/>
      <c r="C22" s="48" t="s">
        <v>60</v>
      </c>
      <c r="D22" s="51"/>
      <c r="E22" s="51"/>
      <c r="F22" s="52"/>
      <c r="G22" s="53"/>
      <c r="H22" s="54"/>
      <c r="I22" s="54"/>
      <c r="J22" s="55"/>
      <c r="K22" s="55"/>
      <c r="L22" s="56"/>
      <c r="M22" s="55"/>
      <c r="N22" s="55"/>
      <c r="O22" s="55"/>
      <c r="P22" s="55"/>
      <c r="Q22" s="55"/>
      <c r="R22" s="55">
        <f>R23+R24</f>
        <v>0</v>
      </c>
      <c r="S22" s="55">
        <f t="shared" ref="S22:AS22" si="22">S23+S24</f>
        <v>0</v>
      </c>
      <c r="T22" s="95">
        <f t="shared" si="22"/>
        <v>0</v>
      </c>
      <c r="U22" s="95">
        <f t="shared" si="22"/>
        <v>0</v>
      </c>
      <c r="V22" s="95">
        <f t="shared" si="22"/>
        <v>0</v>
      </c>
      <c r="W22" s="95">
        <f t="shared" si="22"/>
        <v>0</v>
      </c>
      <c r="X22" s="95">
        <f t="shared" si="22"/>
        <v>0</v>
      </c>
      <c r="Y22" s="95">
        <f t="shared" si="22"/>
        <v>0</v>
      </c>
      <c r="Z22" s="55">
        <f t="shared" si="22"/>
        <v>0</v>
      </c>
      <c r="AA22" s="55">
        <f t="shared" si="22"/>
        <v>0</v>
      </c>
      <c r="AB22" s="55">
        <f t="shared" si="22"/>
        <v>0</v>
      </c>
      <c r="AC22" s="55">
        <f t="shared" si="22"/>
        <v>0</v>
      </c>
      <c r="AD22" s="55">
        <f t="shared" si="22"/>
        <v>0</v>
      </c>
      <c r="AE22" s="55">
        <f t="shared" si="22"/>
        <v>0</v>
      </c>
      <c r="AF22" s="55">
        <f t="shared" si="22"/>
        <v>0</v>
      </c>
      <c r="AG22" s="55">
        <f t="shared" si="22"/>
        <v>0</v>
      </c>
      <c r="AH22" s="55">
        <f t="shared" si="22"/>
        <v>0</v>
      </c>
      <c r="AI22" s="55">
        <f t="shared" si="22"/>
        <v>0</v>
      </c>
      <c r="AJ22" s="55">
        <f t="shared" si="22"/>
        <v>0</v>
      </c>
      <c r="AK22" s="55">
        <f t="shared" si="22"/>
        <v>0</v>
      </c>
      <c r="AL22" s="55">
        <f t="shared" si="22"/>
        <v>0</v>
      </c>
      <c r="AM22" s="55">
        <f t="shared" si="22"/>
        <v>0</v>
      </c>
      <c r="AN22" s="55">
        <f t="shared" si="22"/>
        <v>0</v>
      </c>
      <c r="AO22" s="55">
        <f t="shared" si="22"/>
        <v>0</v>
      </c>
      <c r="AP22" s="55">
        <f t="shared" si="22"/>
        <v>0</v>
      </c>
      <c r="AQ22" s="55">
        <f t="shared" si="22"/>
        <v>0</v>
      </c>
      <c r="AR22" s="96">
        <f t="shared" si="22"/>
        <v>0</v>
      </c>
      <c r="AS22" s="97">
        <f t="shared" si="22"/>
        <v>0</v>
      </c>
    </row>
    <row r="23" spans="1:45" s="2" customFormat="1" hidden="1" x14ac:dyDescent="0.25">
      <c r="A23" s="25">
        <v>0.49</v>
      </c>
      <c r="B23" s="171" t="s">
        <v>60</v>
      </c>
      <c r="C23" s="26" t="s">
        <v>61</v>
      </c>
      <c r="D23" s="27">
        <v>1.4</v>
      </c>
      <c r="E23" s="27">
        <v>1.68</v>
      </c>
      <c r="F23" s="28">
        <v>623703</v>
      </c>
      <c r="G23" s="25">
        <v>0.49</v>
      </c>
      <c r="H23" s="29">
        <f t="shared" si="1"/>
        <v>745948.78799999994</v>
      </c>
      <c r="I23" s="29">
        <f t="shared" si="2"/>
        <v>831520.83959999995</v>
      </c>
      <c r="J23" s="30"/>
      <c r="K23" s="30">
        <f t="shared" si="3"/>
        <v>0</v>
      </c>
      <c r="L23" s="31"/>
      <c r="M23" s="30">
        <f t="shared" si="4"/>
        <v>0</v>
      </c>
      <c r="N23" s="30"/>
      <c r="O23" s="30">
        <f t="shared" si="5"/>
        <v>0</v>
      </c>
      <c r="P23" s="30"/>
      <c r="Q23" s="30">
        <f t="shared" si="6"/>
        <v>0</v>
      </c>
      <c r="R23" s="30"/>
      <c r="S23" s="30">
        <f t="shared" si="7"/>
        <v>0</v>
      </c>
      <c r="T23" s="91"/>
      <c r="U23" s="91"/>
      <c r="V23" s="91"/>
      <c r="W23" s="91"/>
      <c r="X23" s="91"/>
      <c r="Y23" s="91"/>
      <c r="Z23" s="30"/>
      <c r="AA23" s="30">
        <f t="shared" si="8"/>
        <v>0</v>
      </c>
      <c r="AB23" s="30"/>
      <c r="AC23" s="30">
        <f t="shared" si="9"/>
        <v>0</v>
      </c>
      <c r="AD23" s="30"/>
      <c r="AE23" s="30">
        <f t="shared" si="10"/>
        <v>0</v>
      </c>
      <c r="AF23" s="30"/>
      <c r="AG23" s="30">
        <f t="shared" si="11"/>
        <v>0</v>
      </c>
      <c r="AH23" s="30"/>
      <c r="AI23" s="30">
        <f t="shared" si="12"/>
        <v>0</v>
      </c>
      <c r="AJ23" s="30"/>
      <c r="AK23" s="30">
        <f t="shared" si="13"/>
        <v>0</v>
      </c>
      <c r="AL23" s="30"/>
      <c r="AM23" s="30">
        <f t="shared" si="14"/>
        <v>0</v>
      </c>
      <c r="AN23" s="30"/>
      <c r="AO23" s="30">
        <f t="shared" si="15"/>
        <v>0</v>
      </c>
      <c r="AP23" s="30"/>
      <c r="AQ23" s="30">
        <f t="shared" si="16"/>
        <v>0</v>
      </c>
      <c r="AR23" s="92">
        <f t="shared" si="17"/>
        <v>0</v>
      </c>
      <c r="AS23" s="93">
        <f t="shared" si="17"/>
        <v>0</v>
      </c>
    </row>
    <row r="24" spans="1:45" s="2" customFormat="1" hidden="1" x14ac:dyDescent="0.25">
      <c r="A24" s="25">
        <v>0.28000000000000003</v>
      </c>
      <c r="B24" s="173"/>
      <c r="C24" s="26" t="s">
        <v>62</v>
      </c>
      <c r="D24" s="27">
        <v>1.4</v>
      </c>
      <c r="E24" s="27">
        <v>1.68</v>
      </c>
      <c r="F24" s="28">
        <v>1827887</v>
      </c>
      <c r="G24" s="25">
        <v>0.28000000000000003</v>
      </c>
      <c r="H24" s="29">
        <f t="shared" si="1"/>
        <v>2032610.3440000003</v>
      </c>
      <c r="I24" s="29">
        <f t="shared" si="2"/>
        <v>2175916.6847999999</v>
      </c>
      <c r="J24" s="30"/>
      <c r="K24" s="30">
        <f t="shared" si="3"/>
        <v>0</v>
      </c>
      <c r="L24" s="31"/>
      <c r="M24" s="30">
        <f t="shared" si="4"/>
        <v>0</v>
      </c>
      <c r="N24" s="30"/>
      <c r="O24" s="30">
        <f t="shared" si="5"/>
        <v>0</v>
      </c>
      <c r="P24" s="30"/>
      <c r="Q24" s="30">
        <f t="shared" si="6"/>
        <v>0</v>
      </c>
      <c r="R24" s="30"/>
      <c r="S24" s="30">
        <f t="shared" si="7"/>
        <v>0</v>
      </c>
      <c r="T24" s="91"/>
      <c r="U24" s="91"/>
      <c r="V24" s="91"/>
      <c r="W24" s="91"/>
      <c r="X24" s="91"/>
      <c r="Y24" s="91"/>
      <c r="Z24" s="30"/>
      <c r="AA24" s="30">
        <f t="shared" si="8"/>
        <v>0</v>
      </c>
      <c r="AB24" s="30"/>
      <c r="AC24" s="30">
        <f t="shared" si="9"/>
        <v>0</v>
      </c>
      <c r="AD24" s="30"/>
      <c r="AE24" s="30">
        <f t="shared" si="10"/>
        <v>0</v>
      </c>
      <c r="AF24" s="30"/>
      <c r="AG24" s="30">
        <f t="shared" si="11"/>
        <v>0</v>
      </c>
      <c r="AH24" s="30"/>
      <c r="AI24" s="30">
        <f t="shared" si="12"/>
        <v>0</v>
      </c>
      <c r="AJ24" s="30"/>
      <c r="AK24" s="30">
        <f t="shared" si="13"/>
        <v>0</v>
      </c>
      <c r="AL24" s="30"/>
      <c r="AM24" s="30">
        <f t="shared" si="14"/>
        <v>0</v>
      </c>
      <c r="AN24" s="30"/>
      <c r="AO24" s="30">
        <f t="shared" si="15"/>
        <v>0</v>
      </c>
      <c r="AP24" s="30"/>
      <c r="AQ24" s="30">
        <f t="shared" si="16"/>
        <v>0</v>
      </c>
      <c r="AR24" s="92">
        <f t="shared" si="17"/>
        <v>0</v>
      </c>
      <c r="AS24" s="93">
        <f t="shared" si="17"/>
        <v>0</v>
      </c>
    </row>
    <row r="25" spans="1:45" s="2" customFormat="1" hidden="1" x14ac:dyDescent="0.25">
      <c r="A25" s="25"/>
      <c r="B25" s="102"/>
      <c r="C25" s="48" t="s">
        <v>63</v>
      </c>
      <c r="D25" s="51"/>
      <c r="E25" s="51"/>
      <c r="F25" s="52"/>
      <c r="G25" s="53"/>
      <c r="H25" s="54"/>
      <c r="I25" s="54"/>
      <c r="J25" s="55"/>
      <c r="K25" s="55"/>
      <c r="L25" s="56"/>
      <c r="M25" s="55"/>
      <c r="N25" s="55"/>
      <c r="O25" s="55"/>
      <c r="P25" s="55"/>
      <c r="Q25" s="55"/>
      <c r="R25" s="55">
        <f>SUM(R26:R31)</f>
        <v>0</v>
      </c>
      <c r="S25" s="55">
        <f t="shared" ref="S25:AS25" si="23">SUM(S26:S31)</f>
        <v>0</v>
      </c>
      <c r="T25" s="95">
        <f t="shared" si="23"/>
        <v>0</v>
      </c>
      <c r="U25" s="95">
        <f t="shared" si="23"/>
        <v>0</v>
      </c>
      <c r="V25" s="95">
        <f t="shared" si="23"/>
        <v>0</v>
      </c>
      <c r="W25" s="95">
        <f t="shared" si="23"/>
        <v>0</v>
      </c>
      <c r="X25" s="95">
        <f t="shared" si="23"/>
        <v>0</v>
      </c>
      <c r="Y25" s="95">
        <f t="shared" si="23"/>
        <v>0</v>
      </c>
      <c r="Z25" s="55">
        <f t="shared" si="23"/>
        <v>0</v>
      </c>
      <c r="AA25" s="55">
        <f t="shared" si="23"/>
        <v>0</v>
      </c>
      <c r="AB25" s="55">
        <f t="shared" si="23"/>
        <v>0</v>
      </c>
      <c r="AC25" s="55">
        <f t="shared" si="23"/>
        <v>0</v>
      </c>
      <c r="AD25" s="55">
        <f t="shared" si="23"/>
        <v>0</v>
      </c>
      <c r="AE25" s="55">
        <f t="shared" si="23"/>
        <v>0</v>
      </c>
      <c r="AF25" s="55">
        <f t="shared" si="23"/>
        <v>0</v>
      </c>
      <c r="AG25" s="55">
        <f t="shared" si="23"/>
        <v>0</v>
      </c>
      <c r="AH25" s="55">
        <f t="shared" si="23"/>
        <v>0</v>
      </c>
      <c r="AI25" s="55">
        <f t="shared" si="23"/>
        <v>0</v>
      </c>
      <c r="AJ25" s="55">
        <f t="shared" si="23"/>
        <v>0</v>
      </c>
      <c r="AK25" s="55">
        <f t="shared" si="23"/>
        <v>0</v>
      </c>
      <c r="AL25" s="55">
        <f t="shared" si="23"/>
        <v>0</v>
      </c>
      <c r="AM25" s="55">
        <f t="shared" si="23"/>
        <v>0</v>
      </c>
      <c r="AN25" s="55">
        <f t="shared" si="23"/>
        <v>0</v>
      </c>
      <c r="AO25" s="55">
        <f t="shared" si="23"/>
        <v>0</v>
      </c>
      <c r="AP25" s="55">
        <f t="shared" si="23"/>
        <v>0</v>
      </c>
      <c r="AQ25" s="55">
        <f t="shared" si="23"/>
        <v>0</v>
      </c>
      <c r="AR25" s="96">
        <f t="shared" si="23"/>
        <v>0</v>
      </c>
      <c r="AS25" s="97">
        <f t="shared" si="23"/>
        <v>0</v>
      </c>
    </row>
    <row r="26" spans="1:45" s="2" customFormat="1" hidden="1" x14ac:dyDescent="0.25">
      <c r="A26" s="25">
        <v>0.25</v>
      </c>
      <c r="B26" s="171" t="s">
        <v>63</v>
      </c>
      <c r="C26" s="26" t="s">
        <v>64</v>
      </c>
      <c r="D26" s="27">
        <v>1.4</v>
      </c>
      <c r="E26" s="27">
        <v>1.68</v>
      </c>
      <c r="F26" s="28">
        <v>188927</v>
      </c>
      <c r="G26" s="25">
        <v>0.25</v>
      </c>
      <c r="H26" s="29">
        <f t="shared" si="1"/>
        <v>207819.7</v>
      </c>
      <c r="I26" s="29">
        <f t="shared" si="2"/>
        <v>221044.59</v>
      </c>
      <c r="J26" s="30"/>
      <c r="K26" s="30">
        <f t="shared" si="3"/>
        <v>0</v>
      </c>
      <c r="L26" s="31"/>
      <c r="M26" s="30">
        <f t="shared" si="4"/>
        <v>0</v>
      </c>
      <c r="N26" s="30"/>
      <c r="O26" s="30">
        <f t="shared" si="5"/>
        <v>0</v>
      </c>
      <c r="P26" s="30"/>
      <c r="Q26" s="30">
        <f t="shared" si="6"/>
        <v>0</v>
      </c>
      <c r="R26" s="30"/>
      <c r="S26" s="30">
        <f t="shared" si="7"/>
        <v>0</v>
      </c>
      <c r="T26" s="91"/>
      <c r="U26" s="91"/>
      <c r="V26" s="91"/>
      <c r="W26" s="91"/>
      <c r="X26" s="91"/>
      <c r="Y26" s="91"/>
      <c r="Z26" s="30"/>
      <c r="AA26" s="30">
        <f t="shared" si="8"/>
        <v>0</v>
      </c>
      <c r="AB26" s="30"/>
      <c r="AC26" s="30">
        <f t="shared" si="9"/>
        <v>0</v>
      </c>
      <c r="AD26" s="30"/>
      <c r="AE26" s="30">
        <f t="shared" si="10"/>
        <v>0</v>
      </c>
      <c r="AF26" s="30"/>
      <c r="AG26" s="30">
        <f t="shared" si="11"/>
        <v>0</v>
      </c>
      <c r="AH26" s="30"/>
      <c r="AI26" s="30">
        <f t="shared" si="12"/>
        <v>0</v>
      </c>
      <c r="AJ26" s="30"/>
      <c r="AK26" s="30">
        <f t="shared" si="13"/>
        <v>0</v>
      </c>
      <c r="AL26" s="30"/>
      <c r="AM26" s="30">
        <f t="shared" si="14"/>
        <v>0</v>
      </c>
      <c r="AN26" s="30"/>
      <c r="AO26" s="30">
        <f t="shared" si="15"/>
        <v>0</v>
      </c>
      <c r="AP26" s="30"/>
      <c r="AQ26" s="30">
        <f t="shared" si="16"/>
        <v>0</v>
      </c>
      <c r="AR26" s="92">
        <f t="shared" si="17"/>
        <v>0</v>
      </c>
      <c r="AS26" s="93">
        <f t="shared" si="17"/>
        <v>0</v>
      </c>
    </row>
    <row r="27" spans="1:45" s="2" customFormat="1" hidden="1" x14ac:dyDescent="0.25">
      <c r="A27" s="25">
        <v>0.2</v>
      </c>
      <c r="B27" s="172"/>
      <c r="C27" s="26" t="s">
        <v>65</v>
      </c>
      <c r="D27" s="27">
        <v>1.4</v>
      </c>
      <c r="E27" s="27">
        <v>1.68</v>
      </c>
      <c r="F27" s="28">
        <v>289032</v>
      </c>
      <c r="G27" s="25">
        <v>0.2</v>
      </c>
      <c r="H27" s="29">
        <f t="shared" si="1"/>
        <v>312154.56</v>
      </c>
      <c r="I27" s="29">
        <f t="shared" si="2"/>
        <v>328340.35200000001</v>
      </c>
      <c r="J27" s="30"/>
      <c r="K27" s="30">
        <f t="shared" si="3"/>
        <v>0</v>
      </c>
      <c r="L27" s="31"/>
      <c r="M27" s="30">
        <f t="shared" si="4"/>
        <v>0</v>
      </c>
      <c r="N27" s="30"/>
      <c r="O27" s="30">
        <f t="shared" si="5"/>
        <v>0</v>
      </c>
      <c r="P27" s="30"/>
      <c r="Q27" s="30">
        <f t="shared" si="6"/>
        <v>0</v>
      </c>
      <c r="R27" s="30"/>
      <c r="S27" s="30">
        <f t="shared" si="7"/>
        <v>0</v>
      </c>
      <c r="T27" s="91"/>
      <c r="U27" s="91"/>
      <c r="V27" s="91"/>
      <c r="W27" s="91"/>
      <c r="X27" s="91"/>
      <c r="Y27" s="91"/>
      <c r="Z27" s="30"/>
      <c r="AA27" s="30">
        <f t="shared" si="8"/>
        <v>0</v>
      </c>
      <c r="AB27" s="30"/>
      <c r="AC27" s="30">
        <f t="shared" si="9"/>
        <v>0</v>
      </c>
      <c r="AD27" s="30"/>
      <c r="AE27" s="30">
        <f t="shared" si="10"/>
        <v>0</v>
      </c>
      <c r="AF27" s="30"/>
      <c r="AG27" s="30">
        <f t="shared" si="11"/>
        <v>0</v>
      </c>
      <c r="AH27" s="30"/>
      <c r="AI27" s="30">
        <f t="shared" si="12"/>
        <v>0</v>
      </c>
      <c r="AJ27" s="30"/>
      <c r="AK27" s="30">
        <f t="shared" si="13"/>
        <v>0</v>
      </c>
      <c r="AL27" s="30"/>
      <c r="AM27" s="30">
        <f t="shared" si="14"/>
        <v>0</v>
      </c>
      <c r="AN27" s="30"/>
      <c r="AO27" s="30">
        <f t="shared" si="15"/>
        <v>0</v>
      </c>
      <c r="AP27" s="30"/>
      <c r="AQ27" s="30">
        <f t="shared" si="16"/>
        <v>0</v>
      </c>
      <c r="AR27" s="92">
        <f t="shared" si="17"/>
        <v>0</v>
      </c>
      <c r="AS27" s="93">
        <f t="shared" si="17"/>
        <v>0</v>
      </c>
    </row>
    <row r="28" spans="1:45" s="2" customFormat="1" hidden="1" x14ac:dyDescent="0.25">
      <c r="A28" s="25">
        <v>0.18</v>
      </c>
      <c r="B28" s="172"/>
      <c r="C28" s="26" t="s">
        <v>66</v>
      </c>
      <c r="D28" s="27">
        <v>1.4</v>
      </c>
      <c r="E28" s="27">
        <v>1.68</v>
      </c>
      <c r="F28" s="28">
        <v>185045</v>
      </c>
      <c r="G28" s="25">
        <v>0.18</v>
      </c>
      <c r="H28" s="29">
        <f t="shared" si="1"/>
        <v>198368.24000000002</v>
      </c>
      <c r="I28" s="29">
        <f t="shared" si="2"/>
        <v>207694.508</v>
      </c>
      <c r="J28" s="30"/>
      <c r="K28" s="30">
        <f t="shared" si="3"/>
        <v>0</v>
      </c>
      <c r="L28" s="31"/>
      <c r="M28" s="30">
        <f t="shared" si="4"/>
        <v>0</v>
      </c>
      <c r="N28" s="30"/>
      <c r="O28" s="30">
        <f t="shared" si="5"/>
        <v>0</v>
      </c>
      <c r="P28" s="30"/>
      <c r="Q28" s="30">
        <f t="shared" si="6"/>
        <v>0</v>
      </c>
      <c r="R28" s="30"/>
      <c r="S28" s="30">
        <f t="shared" si="7"/>
        <v>0</v>
      </c>
      <c r="T28" s="91"/>
      <c r="U28" s="91"/>
      <c r="V28" s="91"/>
      <c r="W28" s="91"/>
      <c r="X28" s="91"/>
      <c r="Y28" s="91"/>
      <c r="Z28" s="30"/>
      <c r="AA28" s="30">
        <f t="shared" si="8"/>
        <v>0</v>
      </c>
      <c r="AB28" s="30"/>
      <c r="AC28" s="30">
        <f t="shared" si="9"/>
        <v>0</v>
      </c>
      <c r="AD28" s="30"/>
      <c r="AE28" s="30">
        <f t="shared" si="10"/>
        <v>0</v>
      </c>
      <c r="AF28" s="30"/>
      <c r="AG28" s="30">
        <f t="shared" si="11"/>
        <v>0</v>
      </c>
      <c r="AH28" s="30"/>
      <c r="AI28" s="30">
        <f t="shared" si="12"/>
        <v>0</v>
      </c>
      <c r="AJ28" s="30"/>
      <c r="AK28" s="30">
        <f t="shared" si="13"/>
        <v>0</v>
      </c>
      <c r="AL28" s="30"/>
      <c r="AM28" s="30">
        <f t="shared" si="14"/>
        <v>0</v>
      </c>
      <c r="AN28" s="30"/>
      <c r="AO28" s="30">
        <f t="shared" si="15"/>
        <v>0</v>
      </c>
      <c r="AP28" s="30"/>
      <c r="AQ28" s="30">
        <f t="shared" si="16"/>
        <v>0</v>
      </c>
      <c r="AR28" s="92">
        <f t="shared" si="17"/>
        <v>0</v>
      </c>
      <c r="AS28" s="93">
        <f t="shared" si="17"/>
        <v>0</v>
      </c>
    </row>
    <row r="29" spans="1:45" s="2" customFormat="1" hidden="1" x14ac:dyDescent="0.25">
      <c r="A29" s="25">
        <v>0.17</v>
      </c>
      <c r="B29" s="172"/>
      <c r="C29" s="26" t="s">
        <v>67</v>
      </c>
      <c r="D29" s="27">
        <v>1.4</v>
      </c>
      <c r="E29" s="27">
        <v>1.68</v>
      </c>
      <c r="F29" s="28">
        <v>265852</v>
      </c>
      <c r="G29" s="25">
        <v>0.17</v>
      </c>
      <c r="H29" s="29">
        <f t="shared" si="1"/>
        <v>283929.93599999999</v>
      </c>
      <c r="I29" s="29">
        <f t="shared" si="2"/>
        <v>296584.49119999999</v>
      </c>
      <c r="J29" s="30"/>
      <c r="K29" s="30">
        <f t="shared" si="3"/>
        <v>0</v>
      </c>
      <c r="L29" s="31"/>
      <c r="M29" s="30">
        <f t="shared" si="4"/>
        <v>0</v>
      </c>
      <c r="N29" s="30"/>
      <c r="O29" s="30">
        <f t="shared" si="5"/>
        <v>0</v>
      </c>
      <c r="P29" s="30"/>
      <c r="Q29" s="30">
        <f t="shared" si="6"/>
        <v>0</v>
      </c>
      <c r="R29" s="30"/>
      <c r="S29" s="30">
        <f t="shared" si="7"/>
        <v>0</v>
      </c>
      <c r="T29" s="91"/>
      <c r="U29" s="91"/>
      <c r="V29" s="91"/>
      <c r="W29" s="91"/>
      <c r="X29" s="91"/>
      <c r="Y29" s="91"/>
      <c r="Z29" s="30"/>
      <c r="AA29" s="30">
        <f t="shared" si="8"/>
        <v>0</v>
      </c>
      <c r="AB29" s="30"/>
      <c r="AC29" s="30">
        <f t="shared" si="9"/>
        <v>0</v>
      </c>
      <c r="AD29" s="30"/>
      <c r="AE29" s="30">
        <f t="shared" si="10"/>
        <v>0</v>
      </c>
      <c r="AF29" s="30"/>
      <c r="AG29" s="30">
        <f t="shared" si="11"/>
        <v>0</v>
      </c>
      <c r="AH29" s="30"/>
      <c r="AI29" s="30">
        <f t="shared" si="12"/>
        <v>0</v>
      </c>
      <c r="AJ29" s="30"/>
      <c r="AK29" s="30">
        <f t="shared" si="13"/>
        <v>0</v>
      </c>
      <c r="AL29" s="30"/>
      <c r="AM29" s="30">
        <f t="shared" si="14"/>
        <v>0</v>
      </c>
      <c r="AN29" s="30"/>
      <c r="AO29" s="30">
        <f t="shared" si="15"/>
        <v>0</v>
      </c>
      <c r="AP29" s="30"/>
      <c r="AQ29" s="30">
        <f t="shared" si="16"/>
        <v>0</v>
      </c>
      <c r="AR29" s="92">
        <f t="shared" si="17"/>
        <v>0</v>
      </c>
      <c r="AS29" s="93">
        <f t="shared" si="17"/>
        <v>0</v>
      </c>
    </row>
    <row r="30" spans="1:45" s="2" customFormat="1" hidden="1" x14ac:dyDescent="0.25">
      <c r="A30" s="25">
        <v>0.38</v>
      </c>
      <c r="B30" s="172"/>
      <c r="C30" s="26" t="s">
        <v>68</v>
      </c>
      <c r="D30" s="27">
        <v>1.4</v>
      </c>
      <c r="E30" s="27">
        <v>1.68</v>
      </c>
      <c r="F30" s="28">
        <v>342474</v>
      </c>
      <c r="G30" s="25">
        <v>0.38</v>
      </c>
      <c r="H30" s="29">
        <f t="shared" si="1"/>
        <v>394530.04799999995</v>
      </c>
      <c r="I30" s="29">
        <f t="shared" si="2"/>
        <v>430969.28159999999</v>
      </c>
      <c r="J30" s="30"/>
      <c r="K30" s="30">
        <f t="shared" si="3"/>
        <v>0</v>
      </c>
      <c r="L30" s="31"/>
      <c r="M30" s="30">
        <f t="shared" si="4"/>
        <v>0</v>
      </c>
      <c r="N30" s="30"/>
      <c r="O30" s="30">
        <f t="shared" si="5"/>
        <v>0</v>
      </c>
      <c r="P30" s="30"/>
      <c r="Q30" s="30">
        <f t="shared" si="6"/>
        <v>0</v>
      </c>
      <c r="R30" s="30"/>
      <c r="S30" s="30">
        <f t="shared" si="7"/>
        <v>0</v>
      </c>
      <c r="T30" s="91"/>
      <c r="U30" s="91"/>
      <c r="V30" s="91"/>
      <c r="W30" s="91"/>
      <c r="X30" s="91"/>
      <c r="Y30" s="91"/>
      <c r="Z30" s="30"/>
      <c r="AA30" s="30">
        <f t="shared" si="8"/>
        <v>0</v>
      </c>
      <c r="AB30" s="30"/>
      <c r="AC30" s="30">
        <f t="shared" si="9"/>
        <v>0</v>
      </c>
      <c r="AD30" s="30"/>
      <c r="AE30" s="30">
        <f t="shared" si="10"/>
        <v>0</v>
      </c>
      <c r="AF30" s="30"/>
      <c r="AG30" s="30">
        <f t="shared" si="11"/>
        <v>0</v>
      </c>
      <c r="AH30" s="30"/>
      <c r="AI30" s="30">
        <f t="shared" si="12"/>
        <v>0</v>
      </c>
      <c r="AJ30" s="30"/>
      <c r="AK30" s="30">
        <f t="shared" si="13"/>
        <v>0</v>
      </c>
      <c r="AL30" s="30"/>
      <c r="AM30" s="30">
        <f t="shared" si="14"/>
        <v>0</v>
      </c>
      <c r="AN30" s="30"/>
      <c r="AO30" s="30">
        <f t="shared" si="15"/>
        <v>0</v>
      </c>
      <c r="AP30" s="30"/>
      <c r="AQ30" s="30">
        <f t="shared" si="16"/>
        <v>0</v>
      </c>
      <c r="AR30" s="92">
        <f t="shared" si="17"/>
        <v>0</v>
      </c>
      <c r="AS30" s="93">
        <f t="shared" si="17"/>
        <v>0</v>
      </c>
    </row>
    <row r="31" spans="1:45" s="2" customFormat="1" hidden="1" x14ac:dyDescent="0.25">
      <c r="A31" s="25">
        <v>0.28999999999999998</v>
      </c>
      <c r="B31" s="173"/>
      <c r="C31" s="26" t="s">
        <v>69</v>
      </c>
      <c r="D31" s="27">
        <v>1.4</v>
      </c>
      <c r="E31" s="27">
        <v>1.68</v>
      </c>
      <c r="F31" s="28">
        <v>461361</v>
      </c>
      <c r="G31" s="25">
        <v>0.28999999999999998</v>
      </c>
      <c r="H31" s="29">
        <f t="shared" si="1"/>
        <v>514878.87599999993</v>
      </c>
      <c r="I31" s="29">
        <f t="shared" si="2"/>
        <v>552341.38919999998</v>
      </c>
      <c r="J31" s="30"/>
      <c r="K31" s="30">
        <f t="shared" si="3"/>
        <v>0</v>
      </c>
      <c r="L31" s="31"/>
      <c r="M31" s="30">
        <f t="shared" si="4"/>
        <v>0</v>
      </c>
      <c r="N31" s="30"/>
      <c r="O31" s="30">
        <f t="shared" si="5"/>
        <v>0</v>
      </c>
      <c r="P31" s="30"/>
      <c r="Q31" s="30">
        <f t="shared" si="6"/>
        <v>0</v>
      </c>
      <c r="R31" s="30"/>
      <c r="S31" s="30">
        <f t="shared" si="7"/>
        <v>0</v>
      </c>
      <c r="T31" s="91"/>
      <c r="U31" s="91"/>
      <c r="V31" s="91"/>
      <c r="W31" s="91"/>
      <c r="X31" s="91"/>
      <c r="Y31" s="91"/>
      <c r="Z31" s="30"/>
      <c r="AA31" s="30">
        <f t="shared" si="8"/>
        <v>0</v>
      </c>
      <c r="AB31" s="30"/>
      <c r="AC31" s="30">
        <f t="shared" si="9"/>
        <v>0</v>
      </c>
      <c r="AD31" s="30"/>
      <c r="AE31" s="30">
        <f t="shared" si="10"/>
        <v>0</v>
      </c>
      <c r="AF31" s="30"/>
      <c r="AG31" s="30">
        <f t="shared" si="11"/>
        <v>0</v>
      </c>
      <c r="AH31" s="30"/>
      <c r="AI31" s="30">
        <f t="shared" si="12"/>
        <v>0</v>
      </c>
      <c r="AJ31" s="30"/>
      <c r="AK31" s="30">
        <f t="shared" si="13"/>
        <v>0</v>
      </c>
      <c r="AL31" s="30"/>
      <c r="AM31" s="30">
        <f t="shared" si="14"/>
        <v>0</v>
      </c>
      <c r="AN31" s="30"/>
      <c r="AO31" s="30">
        <f t="shared" si="15"/>
        <v>0</v>
      </c>
      <c r="AP31" s="30"/>
      <c r="AQ31" s="30">
        <f t="shared" si="16"/>
        <v>0</v>
      </c>
      <c r="AR31" s="92">
        <f t="shared" si="17"/>
        <v>0</v>
      </c>
      <c r="AS31" s="93">
        <f t="shared" si="17"/>
        <v>0</v>
      </c>
    </row>
    <row r="32" spans="1:45" s="2" customFormat="1" hidden="1" x14ac:dyDescent="0.25">
      <c r="A32" s="25"/>
      <c r="B32" s="102"/>
      <c r="C32" s="48" t="s">
        <v>70</v>
      </c>
      <c r="D32" s="51"/>
      <c r="E32" s="51"/>
      <c r="F32" s="52"/>
      <c r="G32" s="53"/>
      <c r="H32" s="54"/>
      <c r="I32" s="54"/>
      <c r="J32" s="55"/>
      <c r="K32" s="55"/>
      <c r="L32" s="56"/>
      <c r="M32" s="55"/>
      <c r="N32" s="55"/>
      <c r="O32" s="55"/>
      <c r="P32" s="55"/>
      <c r="Q32" s="55"/>
      <c r="R32" s="55">
        <f>R33+R34</f>
        <v>0</v>
      </c>
      <c r="S32" s="55">
        <f t="shared" ref="S32:AS32" si="24">S33+S34</f>
        <v>0</v>
      </c>
      <c r="T32" s="95">
        <f t="shared" si="24"/>
        <v>0</v>
      </c>
      <c r="U32" s="95">
        <f t="shared" si="24"/>
        <v>0</v>
      </c>
      <c r="V32" s="95">
        <f t="shared" si="24"/>
        <v>0</v>
      </c>
      <c r="W32" s="95">
        <f t="shared" si="24"/>
        <v>0</v>
      </c>
      <c r="X32" s="95">
        <f t="shared" si="24"/>
        <v>0</v>
      </c>
      <c r="Y32" s="95">
        <f t="shared" si="24"/>
        <v>0</v>
      </c>
      <c r="Z32" s="55">
        <f t="shared" si="24"/>
        <v>0</v>
      </c>
      <c r="AA32" s="55">
        <f t="shared" si="24"/>
        <v>0</v>
      </c>
      <c r="AB32" s="55">
        <f t="shared" si="24"/>
        <v>0</v>
      </c>
      <c r="AC32" s="55">
        <f t="shared" si="24"/>
        <v>0</v>
      </c>
      <c r="AD32" s="55">
        <f t="shared" si="24"/>
        <v>0</v>
      </c>
      <c r="AE32" s="55">
        <f t="shared" si="24"/>
        <v>0</v>
      </c>
      <c r="AF32" s="55">
        <f t="shared" si="24"/>
        <v>0</v>
      </c>
      <c r="AG32" s="55">
        <f t="shared" si="24"/>
        <v>0</v>
      </c>
      <c r="AH32" s="55">
        <f t="shared" si="24"/>
        <v>0</v>
      </c>
      <c r="AI32" s="55">
        <f t="shared" si="24"/>
        <v>0</v>
      </c>
      <c r="AJ32" s="55">
        <f t="shared" si="24"/>
        <v>0</v>
      </c>
      <c r="AK32" s="55">
        <f t="shared" si="24"/>
        <v>0</v>
      </c>
      <c r="AL32" s="55">
        <f t="shared" si="24"/>
        <v>0</v>
      </c>
      <c r="AM32" s="55">
        <f t="shared" si="24"/>
        <v>0</v>
      </c>
      <c r="AN32" s="55">
        <f t="shared" si="24"/>
        <v>0</v>
      </c>
      <c r="AO32" s="55">
        <f t="shared" si="24"/>
        <v>0</v>
      </c>
      <c r="AP32" s="55">
        <f t="shared" si="24"/>
        <v>0</v>
      </c>
      <c r="AQ32" s="55">
        <f t="shared" si="24"/>
        <v>0</v>
      </c>
      <c r="AR32" s="96">
        <f t="shared" si="24"/>
        <v>0</v>
      </c>
      <c r="AS32" s="97">
        <f t="shared" si="24"/>
        <v>0</v>
      </c>
    </row>
    <row r="33" spans="1:45" s="2" customFormat="1" hidden="1" x14ac:dyDescent="0.25">
      <c r="A33" s="25">
        <v>0.22</v>
      </c>
      <c r="B33" s="171" t="s">
        <v>70</v>
      </c>
      <c r="C33" s="26" t="s">
        <v>71</v>
      </c>
      <c r="D33" s="27">
        <v>1.4</v>
      </c>
      <c r="E33" s="27">
        <v>1.68</v>
      </c>
      <c r="F33" s="28">
        <v>290737</v>
      </c>
      <c r="G33" s="25">
        <v>0.22</v>
      </c>
      <c r="H33" s="29">
        <f t="shared" si="1"/>
        <v>316321.85600000003</v>
      </c>
      <c r="I33" s="29">
        <f t="shared" si="2"/>
        <v>334231.25520000001</v>
      </c>
      <c r="J33" s="30"/>
      <c r="K33" s="30">
        <f t="shared" si="3"/>
        <v>0</v>
      </c>
      <c r="L33" s="31"/>
      <c r="M33" s="30">
        <f t="shared" si="4"/>
        <v>0</v>
      </c>
      <c r="N33" s="30"/>
      <c r="O33" s="30">
        <f t="shared" si="5"/>
        <v>0</v>
      </c>
      <c r="P33" s="30"/>
      <c r="Q33" s="30">
        <f t="shared" si="6"/>
        <v>0</v>
      </c>
      <c r="R33" s="30"/>
      <c r="S33" s="30">
        <f t="shared" si="7"/>
        <v>0</v>
      </c>
      <c r="T33" s="91"/>
      <c r="U33" s="91"/>
      <c r="V33" s="91"/>
      <c r="W33" s="91"/>
      <c r="X33" s="91"/>
      <c r="Y33" s="91"/>
      <c r="Z33" s="30"/>
      <c r="AA33" s="30">
        <f t="shared" si="8"/>
        <v>0</v>
      </c>
      <c r="AB33" s="30"/>
      <c r="AC33" s="30">
        <f t="shared" si="9"/>
        <v>0</v>
      </c>
      <c r="AD33" s="30"/>
      <c r="AE33" s="30">
        <f t="shared" si="10"/>
        <v>0</v>
      </c>
      <c r="AF33" s="30"/>
      <c r="AG33" s="30">
        <f t="shared" si="11"/>
        <v>0</v>
      </c>
      <c r="AH33" s="30"/>
      <c r="AI33" s="30">
        <f t="shared" si="12"/>
        <v>0</v>
      </c>
      <c r="AJ33" s="30"/>
      <c r="AK33" s="30">
        <f t="shared" si="13"/>
        <v>0</v>
      </c>
      <c r="AL33" s="30"/>
      <c r="AM33" s="30">
        <f t="shared" si="14"/>
        <v>0</v>
      </c>
      <c r="AN33" s="30"/>
      <c r="AO33" s="30">
        <f t="shared" si="15"/>
        <v>0</v>
      </c>
      <c r="AP33" s="30"/>
      <c r="AQ33" s="30">
        <f t="shared" si="16"/>
        <v>0</v>
      </c>
      <c r="AR33" s="92">
        <f t="shared" si="17"/>
        <v>0</v>
      </c>
      <c r="AS33" s="93">
        <f t="shared" si="17"/>
        <v>0</v>
      </c>
    </row>
    <row r="34" spans="1:45" s="2" customFormat="1" hidden="1" x14ac:dyDescent="0.25">
      <c r="A34" s="25">
        <v>0.31</v>
      </c>
      <c r="B34" s="173"/>
      <c r="C34" s="26" t="s">
        <v>72</v>
      </c>
      <c r="D34" s="27">
        <v>1.4</v>
      </c>
      <c r="E34" s="27">
        <v>1.68</v>
      </c>
      <c r="F34" s="28">
        <v>590590</v>
      </c>
      <c r="G34" s="25">
        <v>0.31</v>
      </c>
      <c r="H34" s="29">
        <f t="shared" si="1"/>
        <v>663823.15999999992</v>
      </c>
      <c r="I34" s="29">
        <f t="shared" si="2"/>
        <v>715086.37199999997</v>
      </c>
      <c r="J34" s="30"/>
      <c r="K34" s="30">
        <f t="shared" si="3"/>
        <v>0</v>
      </c>
      <c r="L34" s="31"/>
      <c r="M34" s="30">
        <f t="shared" si="4"/>
        <v>0</v>
      </c>
      <c r="N34" s="30"/>
      <c r="O34" s="30">
        <f t="shared" si="5"/>
        <v>0</v>
      </c>
      <c r="P34" s="30"/>
      <c r="Q34" s="30">
        <f t="shared" si="6"/>
        <v>0</v>
      </c>
      <c r="R34" s="30"/>
      <c r="S34" s="30">
        <f t="shared" si="7"/>
        <v>0</v>
      </c>
      <c r="T34" s="91"/>
      <c r="U34" s="91"/>
      <c r="V34" s="91"/>
      <c r="W34" s="91"/>
      <c r="X34" s="91"/>
      <c r="Y34" s="91"/>
      <c r="Z34" s="30"/>
      <c r="AA34" s="30">
        <f t="shared" si="8"/>
        <v>0</v>
      </c>
      <c r="AB34" s="30"/>
      <c r="AC34" s="30">
        <f t="shared" si="9"/>
        <v>0</v>
      </c>
      <c r="AD34" s="30"/>
      <c r="AE34" s="30">
        <f t="shared" si="10"/>
        <v>0</v>
      </c>
      <c r="AF34" s="30"/>
      <c r="AG34" s="30">
        <f t="shared" si="11"/>
        <v>0</v>
      </c>
      <c r="AH34" s="30"/>
      <c r="AI34" s="30">
        <f t="shared" si="12"/>
        <v>0</v>
      </c>
      <c r="AJ34" s="30"/>
      <c r="AK34" s="30">
        <f t="shared" si="13"/>
        <v>0</v>
      </c>
      <c r="AL34" s="30"/>
      <c r="AM34" s="30">
        <f t="shared" si="14"/>
        <v>0</v>
      </c>
      <c r="AN34" s="30"/>
      <c r="AO34" s="30">
        <f t="shared" si="15"/>
        <v>0</v>
      </c>
      <c r="AP34" s="30"/>
      <c r="AQ34" s="30">
        <f t="shared" si="16"/>
        <v>0</v>
      </c>
      <c r="AR34" s="92">
        <f t="shared" si="17"/>
        <v>0</v>
      </c>
      <c r="AS34" s="93">
        <f t="shared" si="17"/>
        <v>0</v>
      </c>
    </row>
    <row r="35" spans="1:45" s="2" customFormat="1" x14ac:dyDescent="0.25">
      <c r="A35" s="25"/>
      <c r="B35" s="102"/>
      <c r="C35" s="48" t="s">
        <v>73</v>
      </c>
      <c r="D35" s="51"/>
      <c r="E35" s="51"/>
      <c r="F35" s="52"/>
      <c r="G35" s="53"/>
      <c r="H35" s="54"/>
      <c r="I35" s="54"/>
      <c r="J35" s="55"/>
      <c r="K35" s="55"/>
      <c r="L35" s="56"/>
      <c r="M35" s="55"/>
      <c r="N35" s="55"/>
      <c r="O35" s="55"/>
      <c r="P35" s="55"/>
      <c r="Q35" s="55"/>
      <c r="R35" s="41">
        <f>SUM(R36:R42)</f>
        <v>14</v>
      </c>
      <c r="S35" s="41">
        <f t="shared" ref="S35:AS35" si="25">SUM(S36:S42)</f>
        <v>3039756.72</v>
      </c>
      <c r="T35" s="95">
        <f t="shared" si="25"/>
        <v>0</v>
      </c>
      <c r="U35" s="95">
        <f t="shared" si="25"/>
        <v>0</v>
      </c>
      <c r="V35" s="95">
        <f t="shared" si="25"/>
        <v>0</v>
      </c>
      <c r="W35" s="95">
        <f t="shared" si="25"/>
        <v>0</v>
      </c>
      <c r="X35" s="95">
        <f t="shared" si="25"/>
        <v>0</v>
      </c>
      <c r="Y35" s="95">
        <f t="shared" si="25"/>
        <v>0</v>
      </c>
      <c r="Z35" s="55">
        <f t="shared" si="25"/>
        <v>0</v>
      </c>
      <c r="AA35" s="55">
        <f t="shared" si="25"/>
        <v>0</v>
      </c>
      <c r="AB35" s="55">
        <f t="shared" si="25"/>
        <v>0</v>
      </c>
      <c r="AC35" s="55">
        <f t="shared" si="25"/>
        <v>0</v>
      </c>
      <c r="AD35" s="55">
        <f t="shared" si="25"/>
        <v>0</v>
      </c>
      <c r="AE35" s="55">
        <f t="shared" si="25"/>
        <v>0</v>
      </c>
      <c r="AF35" s="55">
        <f t="shared" si="25"/>
        <v>0</v>
      </c>
      <c r="AG35" s="55">
        <f t="shared" si="25"/>
        <v>0</v>
      </c>
      <c r="AH35" s="55">
        <f t="shared" si="25"/>
        <v>0</v>
      </c>
      <c r="AI35" s="55">
        <f t="shared" si="25"/>
        <v>0</v>
      </c>
      <c r="AJ35" s="55">
        <f t="shared" si="25"/>
        <v>0</v>
      </c>
      <c r="AK35" s="55">
        <f t="shared" si="25"/>
        <v>0</v>
      </c>
      <c r="AL35" s="55">
        <f t="shared" si="25"/>
        <v>0</v>
      </c>
      <c r="AM35" s="55">
        <f t="shared" si="25"/>
        <v>0</v>
      </c>
      <c r="AN35" s="55">
        <f t="shared" si="25"/>
        <v>0</v>
      </c>
      <c r="AO35" s="55">
        <f t="shared" si="25"/>
        <v>0</v>
      </c>
      <c r="AP35" s="55">
        <f t="shared" si="25"/>
        <v>0</v>
      </c>
      <c r="AQ35" s="55">
        <f t="shared" si="25"/>
        <v>0</v>
      </c>
      <c r="AR35" s="96">
        <f t="shared" si="25"/>
        <v>14</v>
      </c>
      <c r="AS35" s="97">
        <f t="shared" si="25"/>
        <v>3039756.72</v>
      </c>
    </row>
    <row r="36" spans="1:45" s="2" customFormat="1" x14ac:dyDescent="0.25">
      <c r="A36" s="25">
        <v>0.27</v>
      </c>
      <c r="B36" s="171" t="s">
        <v>73</v>
      </c>
      <c r="C36" s="26" t="s">
        <v>74</v>
      </c>
      <c r="D36" s="27">
        <v>1.4</v>
      </c>
      <c r="E36" s="27">
        <v>1.68</v>
      </c>
      <c r="F36" s="28">
        <v>220860</v>
      </c>
      <c r="G36" s="25">
        <v>0.27</v>
      </c>
      <c r="H36" s="29">
        <f t="shared" si="1"/>
        <v>244712.88000000003</v>
      </c>
      <c r="I36" s="29">
        <f t="shared" si="2"/>
        <v>261409.89600000001</v>
      </c>
      <c r="J36" s="30"/>
      <c r="K36" s="30">
        <f t="shared" si="3"/>
        <v>0</v>
      </c>
      <c r="L36" s="31"/>
      <c r="M36" s="30">
        <f t="shared" si="4"/>
        <v>0</v>
      </c>
      <c r="N36" s="30"/>
      <c r="O36" s="30">
        <f t="shared" si="5"/>
        <v>0</v>
      </c>
      <c r="P36" s="30"/>
      <c r="Q36" s="30">
        <f t="shared" si="6"/>
        <v>0</v>
      </c>
      <c r="R36" s="30"/>
      <c r="S36" s="30">
        <f t="shared" si="7"/>
        <v>0</v>
      </c>
      <c r="T36" s="91"/>
      <c r="U36" s="91"/>
      <c r="V36" s="91"/>
      <c r="W36" s="91"/>
      <c r="X36" s="91"/>
      <c r="Y36" s="91"/>
      <c r="Z36" s="30"/>
      <c r="AA36" s="30">
        <f t="shared" si="8"/>
        <v>0</v>
      </c>
      <c r="AB36" s="30"/>
      <c r="AC36" s="30">
        <f t="shared" si="9"/>
        <v>0</v>
      </c>
      <c r="AD36" s="30"/>
      <c r="AE36" s="30">
        <f t="shared" si="10"/>
        <v>0</v>
      </c>
      <c r="AF36" s="30"/>
      <c r="AG36" s="30">
        <f t="shared" si="11"/>
        <v>0</v>
      </c>
      <c r="AH36" s="30"/>
      <c r="AI36" s="30">
        <f t="shared" si="12"/>
        <v>0</v>
      </c>
      <c r="AJ36" s="30"/>
      <c r="AK36" s="30">
        <f t="shared" si="13"/>
        <v>0</v>
      </c>
      <c r="AL36" s="30"/>
      <c r="AM36" s="30">
        <f t="shared" si="14"/>
        <v>0</v>
      </c>
      <c r="AN36" s="30"/>
      <c r="AO36" s="30">
        <f t="shared" si="15"/>
        <v>0</v>
      </c>
      <c r="AP36" s="30"/>
      <c r="AQ36" s="30">
        <f t="shared" si="16"/>
        <v>0</v>
      </c>
      <c r="AR36" s="92">
        <f t="shared" si="17"/>
        <v>0</v>
      </c>
      <c r="AS36" s="93">
        <f t="shared" si="17"/>
        <v>0</v>
      </c>
    </row>
    <row r="37" spans="1:45" s="2" customFormat="1" x14ac:dyDescent="0.25">
      <c r="A37" s="25">
        <v>0.55000000000000004</v>
      </c>
      <c r="B37" s="172"/>
      <c r="C37" s="26" t="s">
        <v>75</v>
      </c>
      <c r="D37" s="27">
        <v>1.4</v>
      </c>
      <c r="E37" s="27">
        <v>1.68</v>
      </c>
      <c r="F37" s="28">
        <v>116510</v>
      </c>
      <c r="G37" s="25">
        <v>0.55000000000000004</v>
      </c>
      <c r="H37" s="29">
        <f t="shared" si="1"/>
        <v>142142.19999999998</v>
      </c>
      <c r="I37" s="29">
        <f t="shared" si="2"/>
        <v>160084.74000000002</v>
      </c>
      <c r="J37" s="30"/>
      <c r="K37" s="30">
        <f t="shared" si="3"/>
        <v>0</v>
      </c>
      <c r="L37" s="31"/>
      <c r="M37" s="30">
        <f t="shared" si="4"/>
        <v>0</v>
      </c>
      <c r="N37" s="30"/>
      <c r="O37" s="30">
        <f t="shared" si="5"/>
        <v>0</v>
      </c>
      <c r="P37" s="30"/>
      <c r="Q37" s="30">
        <f t="shared" si="6"/>
        <v>0</v>
      </c>
      <c r="R37" s="30"/>
      <c r="S37" s="30">
        <f t="shared" si="7"/>
        <v>0</v>
      </c>
      <c r="T37" s="91"/>
      <c r="U37" s="91"/>
      <c r="V37" s="91"/>
      <c r="W37" s="91"/>
      <c r="X37" s="91"/>
      <c r="Y37" s="91"/>
      <c r="Z37" s="30"/>
      <c r="AA37" s="30">
        <f t="shared" si="8"/>
        <v>0</v>
      </c>
      <c r="AB37" s="30"/>
      <c r="AC37" s="30">
        <f t="shared" si="9"/>
        <v>0</v>
      </c>
      <c r="AD37" s="30"/>
      <c r="AE37" s="30">
        <f t="shared" si="10"/>
        <v>0</v>
      </c>
      <c r="AF37" s="30"/>
      <c r="AG37" s="30">
        <f t="shared" si="11"/>
        <v>0</v>
      </c>
      <c r="AH37" s="30"/>
      <c r="AI37" s="30">
        <f t="shared" si="12"/>
        <v>0</v>
      </c>
      <c r="AJ37" s="30"/>
      <c r="AK37" s="30">
        <f t="shared" si="13"/>
        <v>0</v>
      </c>
      <c r="AL37" s="30"/>
      <c r="AM37" s="30">
        <f t="shared" si="14"/>
        <v>0</v>
      </c>
      <c r="AN37" s="30"/>
      <c r="AO37" s="30">
        <f t="shared" si="15"/>
        <v>0</v>
      </c>
      <c r="AP37" s="30"/>
      <c r="AQ37" s="30">
        <f t="shared" si="16"/>
        <v>0</v>
      </c>
      <c r="AR37" s="103">
        <f t="shared" si="17"/>
        <v>0</v>
      </c>
      <c r="AS37" s="104">
        <f t="shared" si="17"/>
        <v>0</v>
      </c>
    </row>
    <row r="38" spans="1:45" s="2" customFormat="1" x14ac:dyDescent="0.25">
      <c r="A38" s="25">
        <v>0.37</v>
      </c>
      <c r="B38" s="172"/>
      <c r="C38" s="26" t="s">
        <v>76</v>
      </c>
      <c r="D38" s="27">
        <v>1.4</v>
      </c>
      <c r="E38" s="27">
        <v>1.68</v>
      </c>
      <c r="F38" s="28">
        <v>157802</v>
      </c>
      <c r="G38" s="25">
        <v>0.37</v>
      </c>
      <c r="H38" s="29">
        <f t="shared" si="1"/>
        <v>181156.69600000003</v>
      </c>
      <c r="I38" s="29">
        <f t="shared" si="2"/>
        <v>197504.98319999996</v>
      </c>
      <c r="J38" s="30"/>
      <c r="K38" s="30">
        <f t="shared" si="3"/>
        <v>0</v>
      </c>
      <c r="L38" s="31"/>
      <c r="M38" s="30">
        <f t="shared" si="4"/>
        <v>0</v>
      </c>
      <c r="N38" s="30"/>
      <c r="O38" s="30">
        <f t="shared" si="5"/>
        <v>0</v>
      </c>
      <c r="P38" s="30"/>
      <c r="Q38" s="30">
        <f t="shared" si="6"/>
        <v>0</v>
      </c>
      <c r="R38" s="30"/>
      <c r="S38" s="30">
        <f t="shared" si="7"/>
        <v>0</v>
      </c>
      <c r="T38" s="91"/>
      <c r="U38" s="91"/>
      <c r="V38" s="91"/>
      <c r="W38" s="91"/>
      <c r="X38" s="91"/>
      <c r="Y38" s="91"/>
      <c r="Z38" s="30"/>
      <c r="AA38" s="30">
        <f t="shared" si="8"/>
        <v>0</v>
      </c>
      <c r="AB38" s="30"/>
      <c r="AC38" s="30">
        <f t="shared" si="9"/>
        <v>0</v>
      </c>
      <c r="AD38" s="30"/>
      <c r="AE38" s="30">
        <f t="shared" si="10"/>
        <v>0</v>
      </c>
      <c r="AF38" s="30"/>
      <c r="AG38" s="30">
        <f t="shared" si="11"/>
        <v>0</v>
      </c>
      <c r="AH38" s="30"/>
      <c r="AI38" s="30">
        <f t="shared" si="12"/>
        <v>0</v>
      </c>
      <c r="AJ38" s="30"/>
      <c r="AK38" s="30">
        <f t="shared" si="13"/>
        <v>0</v>
      </c>
      <c r="AL38" s="30"/>
      <c r="AM38" s="30">
        <f t="shared" si="14"/>
        <v>0</v>
      </c>
      <c r="AN38" s="30"/>
      <c r="AO38" s="30">
        <f t="shared" si="15"/>
        <v>0</v>
      </c>
      <c r="AP38" s="30"/>
      <c r="AQ38" s="30">
        <f t="shared" si="16"/>
        <v>0</v>
      </c>
      <c r="AR38" s="103">
        <f t="shared" si="17"/>
        <v>0</v>
      </c>
      <c r="AS38" s="104">
        <f t="shared" si="17"/>
        <v>0</v>
      </c>
    </row>
    <row r="39" spans="1:45" s="2" customFormat="1" x14ac:dyDescent="0.25">
      <c r="A39" s="25">
        <v>0.23</v>
      </c>
      <c r="B39" s="172"/>
      <c r="C39" s="26" t="s">
        <v>77</v>
      </c>
      <c r="D39" s="27">
        <v>1.4</v>
      </c>
      <c r="E39" s="27">
        <v>1.68</v>
      </c>
      <c r="F39" s="59">
        <v>449414</v>
      </c>
      <c r="G39" s="25">
        <v>0.23</v>
      </c>
      <c r="H39" s="29">
        <f t="shared" si="1"/>
        <v>490760.08800000005</v>
      </c>
      <c r="I39" s="29">
        <f t="shared" si="2"/>
        <v>519702.34960000002</v>
      </c>
      <c r="J39" s="60"/>
      <c r="K39" s="61">
        <f t="shared" si="3"/>
        <v>0</v>
      </c>
      <c r="L39" s="62"/>
      <c r="M39" s="30">
        <f t="shared" si="4"/>
        <v>0</v>
      </c>
      <c r="N39" s="60"/>
      <c r="O39" s="30">
        <f t="shared" si="5"/>
        <v>0</v>
      </c>
      <c r="P39" s="60"/>
      <c r="Q39" s="30">
        <f t="shared" si="6"/>
        <v>0</v>
      </c>
      <c r="R39" s="60"/>
      <c r="S39" s="30">
        <f t="shared" si="7"/>
        <v>0</v>
      </c>
      <c r="T39" s="91"/>
      <c r="U39" s="91"/>
      <c r="V39" s="91"/>
      <c r="W39" s="91"/>
      <c r="X39" s="91"/>
      <c r="Y39" s="91"/>
      <c r="Z39" s="60"/>
      <c r="AA39" s="30">
        <f t="shared" si="8"/>
        <v>0</v>
      </c>
      <c r="AB39" s="60"/>
      <c r="AC39" s="30">
        <f t="shared" si="9"/>
        <v>0</v>
      </c>
      <c r="AD39" s="60"/>
      <c r="AE39" s="30">
        <f t="shared" si="10"/>
        <v>0</v>
      </c>
      <c r="AF39" s="60"/>
      <c r="AG39" s="30">
        <f t="shared" si="11"/>
        <v>0</v>
      </c>
      <c r="AH39" s="60"/>
      <c r="AI39" s="30">
        <f t="shared" si="12"/>
        <v>0</v>
      </c>
      <c r="AJ39" s="60"/>
      <c r="AK39" s="30">
        <f t="shared" si="13"/>
        <v>0</v>
      </c>
      <c r="AL39" s="60"/>
      <c r="AM39" s="30">
        <f t="shared" si="14"/>
        <v>0</v>
      </c>
      <c r="AN39" s="60"/>
      <c r="AO39" s="30">
        <f t="shared" si="15"/>
        <v>0</v>
      </c>
      <c r="AP39" s="60"/>
      <c r="AQ39" s="30">
        <f t="shared" si="16"/>
        <v>0</v>
      </c>
      <c r="AR39" s="103">
        <f t="shared" si="17"/>
        <v>0</v>
      </c>
      <c r="AS39" s="104">
        <f t="shared" si="17"/>
        <v>0</v>
      </c>
    </row>
    <row r="40" spans="1:45" s="2" customFormat="1" x14ac:dyDescent="0.25">
      <c r="A40" s="25">
        <v>0.38</v>
      </c>
      <c r="B40" s="172"/>
      <c r="C40" s="26" t="s">
        <v>78</v>
      </c>
      <c r="D40" s="27">
        <v>1.4</v>
      </c>
      <c r="E40" s="27">
        <v>1.68</v>
      </c>
      <c r="F40" s="28">
        <v>83834</v>
      </c>
      <c r="G40" s="25">
        <v>0.38</v>
      </c>
      <c r="H40" s="29">
        <f t="shared" si="1"/>
        <v>96576.767999999996</v>
      </c>
      <c r="I40" s="29">
        <f t="shared" si="2"/>
        <v>105496.7056</v>
      </c>
      <c r="J40" s="30"/>
      <c r="K40" s="30">
        <f t="shared" si="3"/>
        <v>0</v>
      </c>
      <c r="L40" s="31"/>
      <c r="M40" s="30">
        <f t="shared" si="4"/>
        <v>0</v>
      </c>
      <c r="N40" s="30"/>
      <c r="O40" s="30">
        <f t="shared" si="5"/>
        <v>0</v>
      </c>
      <c r="P40" s="30"/>
      <c r="Q40" s="30">
        <f t="shared" si="6"/>
        <v>0</v>
      </c>
      <c r="R40" s="30"/>
      <c r="S40" s="30">
        <f t="shared" si="7"/>
        <v>0</v>
      </c>
      <c r="T40" s="91"/>
      <c r="U40" s="91"/>
      <c r="V40" s="91"/>
      <c r="W40" s="91"/>
      <c r="X40" s="91"/>
      <c r="Y40" s="91"/>
      <c r="Z40" s="30"/>
      <c r="AA40" s="30">
        <f t="shared" si="8"/>
        <v>0</v>
      </c>
      <c r="AB40" s="30"/>
      <c r="AC40" s="30">
        <f t="shared" si="9"/>
        <v>0</v>
      </c>
      <c r="AD40" s="30"/>
      <c r="AE40" s="30">
        <f t="shared" si="10"/>
        <v>0</v>
      </c>
      <c r="AF40" s="30"/>
      <c r="AG40" s="30">
        <f t="shared" si="11"/>
        <v>0</v>
      </c>
      <c r="AH40" s="30"/>
      <c r="AI40" s="30">
        <f t="shared" si="12"/>
        <v>0</v>
      </c>
      <c r="AJ40" s="30"/>
      <c r="AK40" s="30">
        <f t="shared" si="13"/>
        <v>0</v>
      </c>
      <c r="AL40" s="30"/>
      <c r="AM40" s="30">
        <f t="shared" si="14"/>
        <v>0</v>
      </c>
      <c r="AN40" s="30"/>
      <c r="AO40" s="30">
        <f t="shared" si="15"/>
        <v>0</v>
      </c>
      <c r="AP40" s="30"/>
      <c r="AQ40" s="30">
        <f t="shared" si="16"/>
        <v>0</v>
      </c>
      <c r="AR40" s="103">
        <f t="shared" si="17"/>
        <v>0</v>
      </c>
      <c r="AS40" s="104">
        <f t="shared" si="17"/>
        <v>0</v>
      </c>
    </row>
    <row r="41" spans="1:45" s="2" customFormat="1" x14ac:dyDescent="0.25">
      <c r="A41" s="25">
        <v>0.36</v>
      </c>
      <c r="B41" s="172"/>
      <c r="C41" s="26" t="s">
        <v>79</v>
      </c>
      <c r="D41" s="27">
        <v>1.4</v>
      </c>
      <c r="E41" s="27">
        <v>1.68</v>
      </c>
      <c r="F41" s="28">
        <v>189795</v>
      </c>
      <c r="G41" s="25">
        <v>0.36</v>
      </c>
      <c r="H41" s="29">
        <f t="shared" si="1"/>
        <v>217125.48</v>
      </c>
      <c r="I41" s="29">
        <f t="shared" si="2"/>
        <v>236256.81600000002</v>
      </c>
      <c r="J41" s="30"/>
      <c r="K41" s="30">
        <f t="shared" si="3"/>
        <v>0</v>
      </c>
      <c r="L41" s="31"/>
      <c r="M41" s="30">
        <f t="shared" si="4"/>
        <v>0</v>
      </c>
      <c r="N41" s="30"/>
      <c r="O41" s="30">
        <f t="shared" si="5"/>
        <v>0</v>
      </c>
      <c r="P41" s="30"/>
      <c r="Q41" s="30">
        <f t="shared" si="6"/>
        <v>0</v>
      </c>
      <c r="R41" s="63">
        <v>14</v>
      </c>
      <c r="S41" s="30">
        <f t="shared" si="7"/>
        <v>3039756.72</v>
      </c>
      <c r="T41" s="91"/>
      <c r="U41" s="91"/>
      <c r="V41" s="91"/>
      <c r="W41" s="91"/>
      <c r="X41" s="91"/>
      <c r="Y41" s="91"/>
      <c r="Z41" s="30"/>
      <c r="AA41" s="30">
        <f t="shared" si="8"/>
        <v>0</v>
      </c>
      <c r="AB41" s="30"/>
      <c r="AC41" s="30">
        <f t="shared" si="9"/>
        <v>0</v>
      </c>
      <c r="AD41" s="30"/>
      <c r="AE41" s="30">
        <f t="shared" si="10"/>
        <v>0</v>
      </c>
      <c r="AF41" s="30"/>
      <c r="AG41" s="30">
        <f t="shared" si="11"/>
        <v>0</v>
      </c>
      <c r="AH41" s="30"/>
      <c r="AI41" s="30">
        <f t="shared" si="12"/>
        <v>0</v>
      </c>
      <c r="AJ41" s="30"/>
      <c r="AK41" s="30">
        <f t="shared" si="13"/>
        <v>0</v>
      </c>
      <c r="AL41" s="30"/>
      <c r="AM41" s="30">
        <f t="shared" si="14"/>
        <v>0</v>
      </c>
      <c r="AN41" s="30"/>
      <c r="AO41" s="30">
        <f t="shared" si="15"/>
        <v>0</v>
      </c>
      <c r="AP41" s="30"/>
      <c r="AQ41" s="30">
        <f t="shared" si="16"/>
        <v>0</v>
      </c>
      <c r="AR41" s="103">
        <f t="shared" si="17"/>
        <v>14</v>
      </c>
      <c r="AS41" s="104">
        <f t="shared" si="17"/>
        <v>3039756.72</v>
      </c>
    </row>
    <row r="42" spans="1:45" s="2" customFormat="1" x14ac:dyDescent="0.25">
      <c r="A42" s="25">
        <v>0.35</v>
      </c>
      <c r="B42" s="173"/>
      <c r="C42" s="26" t="s">
        <v>80</v>
      </c>
      <c r="D42" s="27">
        <v>1.4</v>
      </c>
      <c r="E42" s="27">
        <v>1.68</v>
      </c>
      <c r="F42" s="28">
        <v>252718</v>
      </c>
      <c r="G42" s="25">
        <v>0.35</v>
      </c>
      <c r="H42" s="29">
        <f t="shared" si="1"/>
        <v>288098.51999999996</v>
      </c>
      <c r="I42" s="29">
        <f t="shared" si="2"/>
        <v>312864.88400000002</v>
      </c>
      <c r="J42" s="30"/>
      <c r="K42" s="30">
        <f t="shared" si="3"/>
        <v>0</v>
      </c>
      <c r="L42" s="31"/>
      <c r="M42" s="30">
        <f t="shared" si="4"/>
        <v>0</v>
      </c>
      <c r="N42" s="30"/>
      <c r="O42" s="30">
        <f t="shared" si="5"/>
        <v>0</v>
      </c>
      <c r="P42" s="30"/>
      <c r="Q42" s="30">
        <f t="shared" si="6"/>
        <v>0</v>
      </c>
      <c r="R42" s="30"/>
      <c r="S42" s="30">
        <f t="shared" si="7"/>
        <v>0</v>
      </c>
      <c r="T42" s="91"/>
      <c r="U42" s="91"/>
      <c r="V42" s="91"/>
      <c r="W42" s="91"/>
      <c r="X42" s="91"/>
      <c r="Y42" s="91"/>
      <c r="Z42" s="30"/>
      <c r="AA42" s="30">
        <f t="shared" si="8"/>
        <v>0</v>
      </c>
      <c r="AB42" s="30"/>
      <c r="AC42" s="30">
        <f t="shared" si="9"/>
        <v>0</v>
      </c>
      <c r="AD42" s="30"/>
      <c r="AE42" s="30">
        <f t="shared" si="10"/>
        <v>0</v>
      </c>
      <c r="AF42" s="30"/>
      <c r="AG42" s="30">
        <f t="shared" si="11"/>
        <v>0</v>
      </c>
      <c r="AH42" s="30"/>
      <c r="AI42" s="30">
        <f t="shared" si="12"/>
        <v>0</v>
      </c>
      <c r="AJ42" s="30"/>
      <c r="AK42" s="30">
        <f t="shared" si="13"/>
        <v>0</v>
      </c>
      <c r="AL42" s="30"/>
      <c r="AM42" s="30">
        <f t="shared" si="14"/>
        <v>0</v>
      </c>
      <c r="AN42" s="30"/>
      <c r="AO42" s="30">
        <f t="shared" si="15"/>
        <v>0</v>
      </c>
      <c r="AP42" s="30"/>
      <c r="AQ42" s="30">
        <f t="shared" si="16"/>
        <v>0</v>
      </c>
      <c r="AR42" s="103">
        <f t="shared" si="17"/>
        <v>0</v>
      </c>
      <c r="AS42" s="104">
        <f t="shared" si="17"/>
        <v>0</v>
      </c>
    </row>
    <row r="43" spans="1:45" s="2" customFormat="1" hidden="1" x14ac:dyDescent="0.25">
      <c r="A43" s="25"/>
      <c r="B43" s="102"/>
      <c r="C43" s="48" t="s">
        <v>81</v>
      </c>
      <c r="D43" s="51"/>
      <c r="E43" s="51"/>
      <c r="F43" s="52"/>
      <c r="G43" s="53"/>
      <c r="H43" s="54"/>
      <c r="I43" s="54"/>
      <c r="J43" s="55"/>
      <c r="K43" s="55"/>
      <c r="L43" s="56"/>
      <c r="M43" s="55"/>
      <c r="N43" s="55"/>
      <c r="O43" s="55"/>
      <c r="P43" s="55"/>
      <c r="Q43" s="55"/>
      <c r="R43" s="41">
        <f>R44+R45+R46</f>
        <v>0</v>
      </c>
      <c r="S43" s="41">
        <f t="shared" ref="S43:AS43" si="26">S44+S45+S46</f>
        <v>0</v>
      </c>
      <c r="T43" s="101">
        <f t="shared" si="26"/>
        <v>0</v>
      </c>
      <c r="U43" s="101">
        <f t="shared" si="26"/>
        <v>0</v>
      </c>
      <c r="V43" s="101">
        <f t="shared" si="26"/>
        <v>0</v>
      </c>
      <c r="W43" s="101">
        <f t="shared" si="26"/>
        <v>0</v>
      </c>
      <c r="X43" s="101">
        <f t="shared" si="26"/>
        <v>0</v>
      </c>
      <c r="Y43" s="101">
        <f t="shared" si="26"/>
        <v>0</v>
      </c>
      <c r="Z43" s="41">
        <f t="shared" si="26"/>
        <v>0</v>
      </c>
      <c r="AA43" s="41">
        <f t="shared" si="26"/>
        <v>0</v>
      </c>
      <c r="AB43" s="41">
        <f t="shared" si="26"/>
        <v>0</v>
      </c>
      <c r="AC43" s="41">
        <f t="shared" si="26"/>
        <v>0</v>
      </c>
      <c r="AD43" s="41">
        <f t="shared" si="26"/>
        <v>0</v>
      </c>
      <c r="AE43" s="41">
        <f t="shared" si="26"/>
        <v>0</v>
      </c>
      <c r="AF43" s="41">
        <f t="shared" si="26"/>
        <v>0</v>
      </c>
      <c r="AG43" s="41">
        <f t="shared" si="26"/>
        <v>0</v>
      </c>
      <c r="AH43" s="41">
        <f t="shared" si="26"/>
        <v>0</v>
      </c>
      <c r="AI43" s="41">
        <f t="shared" si="26"/>
        <v>0</v>
      </c>
      <c r="AJ43" s="41">
        <f t="shared" si="26"/>
        <v>0</v>
      </c>
      <c r="AK43" s="41">
        <f t="shared" si="26"/>
        <v>0</v>
      </c>
      <c r="AL43" s="41">
        <f t="shared" si="26"/>
        <v>0</v>
      </c>
      <c r="AM43" s="41">
        <f t="shared" si="26"/>
        <v>0</v>
      </c>
      <c r="AN43" s="41">
        <f t="shared" si="26"/>
        <v>0</v>
      </c>
      <c r="AO43" s="41">
        <f t="shared" si="26"/>
        <v>0</v>
      </c>
      <c r="AP43" s="41">
        <f t="shared" si="26"/>
        <v>0</v>
      </c>
      <c r="AQ43" s="41">
        <f t="shared" si="26"/>
        <v>0</v>
      </c>
      <c r="AR43" s="105">
        <f t="shared" si="26"/>
        <v>0</v>
      </c>
      <c r="AS43" s="106">
        <f t="shared" si="26"/>
        <v>0</v>
      </c>
    </row>
    <row r="44" spans="1:45" s="2" customFormat="1" hidden="1" x14ac:dyDescent="0.25">
      <c r="A44" s="25">
        <v>0.26</v>
      </c>
      <c r="B44" s="171" t="s">
        <v>81</v>
      </c>
      <c r="C44" s="26" t="s">
        <v>82</v>
      </c>
      <c r="D44" s="27">
        <v>1.4</v>
      </c>
      <c r="E44" s="27">
        <v>1.68</v>
      </c>
      <c r="F44" s="28">
        <v>132398</v>
      </c>
      <c r="G44" s="25">
        <v>0.26</v>
      </c>
      <c r="H44" s="29">
        <f t="shared" si="1"/>
        <v>146167.39200000002</v>
      </c>
      <c r="I44" s="29">
        <f t="shared" si="2"/>
        <v>155805.9664</v>
      </c>
      <c r="J44" s="30"/>
      <c r="K44" s="30">
        <f t="shared" si="3"/>
        <v>0</v>
      </c>
      <c r="L44" s="31"/>
      <c r="M44" s="30">
        <f t="shared" si="4"/>
        <v>0</v>
      </c>
      <c r="N44" s="30"/>
      <c r="O44" s="30">
        <f t="shared" si="5"/>
        <v>0</v>
      </c>
      <c r="P44" s="30"/>
      <c r="Q44" s="30">
        <f t="shared" si="6"/>
        <v>0</v>
      </c>
      <c r="R44" s="30"/>
      <c r="S44" s="30">
        <f t="shared" si="7"/>
        <v>0</v>
      </c>
      <c r="T44" s="91"/>
      <c r="U44" s="91"/>
      <c r="V44" s="91"/>
      <c r="W44" s="91"/>
      <c r="X44" s="91"/>
      <c r="Y44" s="91"/>
      <c r="Z44" s="30"/>
      <c r="AA44" s="30">
        <f t="shared" si="8"/>
        <v>0</v>
      </c>
      <c r="AB44" s="30"/>
      <c r="AC44" s="30">
        <f t="shared" si="9"/>
        <v>0</v>
      </c>
      <c r="AD44" s="30"/>
      <c r="AE44" s="30">
        <f t="shared" si="10"/>
        <v>0</v>
      </c>
      <c r="AF44" s="30"/>
      <c r="AG44" s="30">
        <f t="shared" si="11"/>
        <v>0</v>
      </c>
      <c r="AH44" s="30"/>
      <c r="AI44" s="30">
        <f t="shared" si="12"/>
        <v>0</v>
      </c>
      <c r="AJ44" s="30"/>
      <c r="AK44" s="30">
        <f t="shared" si="13"/>
        <v>0</v>
      </c>
      <c r="AL44" s="30"/>
      <c r="AM44" s="30">
        <f t="shared" si="14"/>
        <v>0</v>
      </c>
      <c r="AN44" s="30"/>
      <c r="AO44" s="30">
        <f t="shared" si="15"/>
        <v>0</v>
      </c>
      <c r="AP44" s="30"/>
      <c r="AQ44" s="30">
        <f t="shared" si="16"/>
        <v>0</v>
      </c>
      <c r="AR44" s="103">
        <f t="shared" si="17"/>
        <v>0</v>
      </c>
      <c r="AS44" s="104">
        <f t="shared" si="17"/>
        <v>0</v>
      </c>
    </row>
    <row r="45" spans="1:45" s="2" customFormat="1" hidden="1" x14ac:dyDescent="0.25">
      <c r="A45" s="25">
        <v>0.2</v>
      </c>
      <c r="B45" s="172"/>
      <c r="C45" s="26" t="s">
        <v>83</v>
      </c>
      <c r="D45" s="27">
        <v>1.4</v>
      </c>
      <c r="E45" s="27">
        <v>1.68</v>
      </c>
      <c r="F45" s="28">
        <v>78623</v>
      </c>
      <c r="G45" s="25">
        <v>0.2</v>
      </c>
      <c r="H45" s="29">
        <f t="shared" si="1"/>
        <v>84912.840000000011</v>
      </c>
      <c r="I45" s="29">
        <f t="shared" si="2"/>
        <v>89315.728000000003</v>
      </c>
      <c r="J45" s="30"/>
      <c r="K45" s="30">
        <f t="shared" si="3"/>
        <v>0</v>
      </c>
      <c r="L45" s="31"/>
      <c r="M45" s="30">
        <f t="shared" si="4"/>
        <v>0</v>
      </c>
      <c r="N45" s="30"/>
      <c r="O45" s="30">
        <f t="shared" si="5"/>
        <v>0</v>
      </c>
      <c r="P45" s="30"/>
      <c r="Q45" s="30">
        <f t="shared" si="6"/>
        <v>0</v>
      </c>
      <c r="R45" s="30"/>
      <c r="S45" s="30">
        <f t="shared" si="7"/>
        <v>0</v>
      </c>
      <c r="T45" s="91"/>
      <c r="U45" s="91"/>
      <c r="V45" s="91"/>
      <c r="W45" s="91"/>
      <c r="X45" s="91"/>
      <c r="Y45" s="91"/>
      <c r="Z45" s="30"/>
      <c r="AA45" s="65">
        <f t="shared" si="8"/>
        <v>0</v>
      </c>
      <c r="AB45" s="30"/>
      <c r="AC45" s="30">
        <f t="shared" si="9"/>
        <v>0</v>
      </c>
      <c r="AD45" s="30"/>
      <c r="AE45" s="30">
        <f t="shared" si="10"/>
        <v>0</v>
      </c>
      <c r="AF45" s="30"/>
      <c r="AG45" s="30">
        <f t="shared" si="11"/>
        <v>0</v>
      </c>
      <c r="AH45" s="30"/>
      <c r="AI45" s="30">
        <f t="shared" si="12"/>
        <v>0</v>
      </c>
      <c r="AJ45" s="30"/>
      <c r="AK45" s="30">
        <f t="shared" si="13"/>
        <v>0</v>
      </c>
      <c r="AL45" s="30"/>
      <c r="AM45" s="30">
        <f t="shared" si="14"/>
        <v>0</v>
      </c>
      <c r="AN45" s="30"/>
      <c r="AO45" s="30">
        <f t="shared" si="15"/>
        <v>0</v>
      </c>
      <c r="AP45" s="30"/>
      <c r="AQ45" s="30">
        <f t="shared" si="16"/>
        <v>0</v>
      </c>
      <c r="AR45" s="103">
        <f t="shared" si="17"/>
        <v>0</v>
      </c>
      <c r="AS45" s="104">
        <f t="shared" si="17"/>
        <v>0</v>
      </c>
    </row>
    <row r="46" spans="1:45" s="2" customFormat="1" hidden="1" x14ac:dyDescent="0.25">
      <c r="A46" s="25">
        <v>0.45</v>
      </c>
      <c r="B46" s="173"/>
      <c r="C46" s="26" t="s">
        <v>84</v>
      </c>
      <c r="D46" s="27">
        <v>1.4</v>
      </c>
      <c r="E46" s="27">
        <v>1.68</v>
      </c>
      <c r="F46" s="28">
        <v>150466</v>
      </c>
      <c r="G46" s="25">
        <v>0.45</v>
      </c>
      <c r="H46" s="29">
        <f t="shared" si="1"/>
        <v>177549.88000000003</v>
      </c>
      <c r="I46" s="29">
        <f t="shared" si="2"/>
        <v>196508.59600000002</v>
      </c>
      <c r="J46" s="30"/>
      <c r="K46" s="30">
        <f t="shared" si="3"/>
        <v>0</v>
      </c>
      <c r="L46" s="31"/>
      <c r="M46" s="30">
        <f t="shared" si="4"/>
        <v>0</v>
      </c>
      <c r="N46" s="30"/>
      <c r="O46" s="30">
        <f t="shared" si="5"/>
        <v>0</v>
      </c>
      <c r="P46" s="30"/>
      <c r="Q46" s="30">
        <f t="shared" si="6"/>
        <v>0</v>
      </c>
      <c r="R46" s="30"/>
      <c r="S46" s="30">
        <f t="shared" si="7"/>
        <v>0</v>
      </c>
      <c r="T46" s="91"/>
      <c r="U46" s="91"/>
      <c r="V46" s="91"/>
      <c r="W46" s="91"/>
      <c r="X46" s="91"/>
      <c r="Y46" s="91"/>
      <c r="Z46" s="30"/>
      <c r="AA46" s="65">
        <f t="shared" si="8"/>
        <v>0</v>
      </c>
      <c r="AB46" s="30"/>
      <c r="AC46" s="30">
        <f t="shared" si="9"/>
        <v>0</v>
      </c>
      <c r="AD46" s="30"/>
      <c r="AE46" s="30">
        <f t="shared" si="10"/>
        <v>0</v>
      </c>
      <c r="AF46" s="30"/>
      <c r="AG46" s="30">
        <f t="shared" si="11"/>
        <v>0</v>
      </c>
      <c r="AH46" s="30"/>
      <c r="AI46" s="30">
        <f t="shared" si="12"/>
        <v>0</v>
      </c>
      <c r="AJ46" s="30"/>
      <c r="AK46" s="30">
        <f t="shared" si="13"/>
        <v>0</v>
      </c>
      <c r="AL46" s="30"/>
      <c r="AM46" s="30">
        <f t="shared" si="14"/>
        <v>0</v>
      </c>
      <c r="AN46" s="30"/>
      <c r="AO46" s="30">
        <f t="shared" si="15"/>
        <v>0</v>
      </c>
      <c r="AP46" s="30"/>
      <c r="AQ46" s="30">
        <f t="shared" si="16"/>
        <v>0</v>
      </c>
      <c r="AR46" s="103">
        <f t="shared" si="17"/>
        <v>0</v>
      </c>
      <c r="AS46" s="104">
        <f t="shared" si="17"/>
        <v>0</v>
      </c>
    </row>
    <row r="47" spans="1:45" s="2" customFormat="1" hidden="1" x14ac:dyDescent="0.25">
      <c r="A47" s="25"/>
      <c r="B47" s="102"/>
      <c r="C47" s="48" t="s">
        <v>85</v>
      </c>
      <c r="D47" s="51"/>
      <c r="E47" s="51"/>
      <c r="F47" s="52"/>
      <c r="G47" s="53"/>
      <c r="H47" s="54"/>
      <c r="I47" s="54"/>
      <c r="J47" s="55"/>
      <c r="K47" s="55"/>
      <c r="L47" s="56"/>
      <c r="M47" s="55"/>
      <c r="N47" s="55"/>
      <c r="O47" s="55"/>
      <c r="P47" s="55"/>
      <c r="Q47" s="55"/>
      <c r="R47" s="55">
        <f>R48+R49+R50</f>
        <v>0</v>
      </c>
      <c r="S47" s="55">
        <f t="shared" ref="S47:AS47" si="27">S48+S49+S50</f>
        <v>0</v>
      </c>
      <c r="T47" s="95">
        <f t="shared" si="27"/>
        <v>0</v>
      </c>
      <c r="U47" s="95">
        <f t="shared" si="27"/>
        <v>0</v>
      </c>
      <c r="V47" s="95">
        <f t="shared" si="27"/>
        <v>0</v>
      </c>
      <c r="W47" s="95">
        <f t="shared" si="27"/>
        <v>0</v>
      </c>
      <c r="X47" s="95">
        <f t="shared" si="27"/>
        <v>0</v>
      </c>
      <c r="Y47" s="95">
        <f t="shared" si="27"/>
        <v>0</v>
      </c>
      <c r="Z47" s="55">
        <f t="shared" si="27"/>
        <v>0</v>
      </c>
      <c r="AA47" s="107">
        <f t="shared" si="27"/>
        <v>0</v>
      </c>
      <c r="AB47" s="55">
        <f t="shared" si="27"/>
        <v>0</v>
      </c>
      <c r="AC47" s="55">
        <f t="shared" si="27"/>
        <v>0</v>
      </c>
      <c r="AD47" s="55">
        <f t="shared" si="27"/>
        <v>0</v>
      </c>
      <c r="AE47" s="55">
        <f t="shared" si="27"/>
        <v>0</v>
      </c>
      <c r="AF47" s="55">
        <f t="shared" si="27"/>
        <v>0</v>
      </c>
      <c r="AG47" s="55">
        <f t="shared" si="27"/>
        <v>0</v>
      </c>
      <c r="AH47" s="55">
        <f t="shared" si="27"/>
        <v>0</v>
      </c>
      <c r="AI47" s="55">
        <f t="shared" si="27"/>
        <v>0</v>
      </c>
      <c r="AJ47" s="55">
        <f t="shared" si="27"/>
        <v>0</v>
      </c>
      <c r="AK47" s="55">
        <f t="shared" si="27"/>
        <v>0</v>
      </c>
      <c r="AL47" s="55">
        <f t="shared" si="27"/>
        <v>0</v>
      </c>
      <c r="AM47" s="55">
        <f t="shared" si="27"/>
        <v>0</v>
      </c>
      <c r="AN47" s="55">
        <f t="shared" si="27"/>
        <v>0</v>
      </c>
      <c r="AO47" s="55">
        <f t="shared" si="27"/>
        <v>0</v>
      </c>
      <c r="AP47" s="55">
        <f t="shared" si="27"/>
        <v>0</v>
      </c>
      <c r="AQ47" s="55">
        <f t="shared" si="27"/>
        <v>0</v>
      </c>
      <c r="AR47" s="105">
        <f t="shared" si="27"/>
        <v>0</v>
      </c>
      <c r="AS47" s="106">
        <f t="shared" si="27"/>
        <v>0</v>
      </c>
    </row>
    <row r="48" spans="1:45" s="2" customFormat="1" hidden="1" x14ac:dyDescent="0.25">
      <c r="A48" s="25">
        <v>0.35</v>
      </c>
      <c r="B48" s="171" t="s">
        <v>85</v>
      </c>
      <c r="C48" s="26" t="s">
        <v>86</v>
      </c>
      <c r="D48" s="27">
        <v>1.4</v>
      </c>
      <c r="E48" s="27">
        <v>1.68</v>
      </c>
      <c r="F48" s="28">
        <v>70775</v>
      </c>
      <c r="G48" s="25">
        <v>0.35</v>
      </c>
      <c r="H48" s="29">
        <f t="shared" si="1"/>
        <v>80683.5</v>
      </c>
      <c r="I48" s="29">
        <f t="shared" si="2"/>
        <v>87619.45</v>
      </c>
      <c r="J48" s="30"/>
      <c r="K48" s="30">
        <f t="shared" si="3"/>
        <v>0</v>
      </c>
      <c r="L48" s="31"/>
      <c r="M48" s="30">
        <f t="shared" si="4"/>
        <v>0</v>
      </c>
      <c r="N48" s="30"/>
      <c r="O48" s="30">
        <f t="shared" si="5"/>
        <v>0</v>
      </c>
      <c r="P48" s="30"/>
      <c r="Q48" s="30">
        <f t="shared" si="6"/>
        <v>0</v>
      </c>
      <c r="R48" s="30"/>
      <c r="S48" s="30">
        <f t="shared" si="7"/>
        <v>0</v>
      </c>
      <c r="T48" s="91"/>
      <c r="U48" s="91"/>
      <c r="V48" s="91"/>
      <c r="W48" s="91"/>
      <c r="X48" s="91"/>
      <c r="Y48" s="91"/>
      <c r="Z48" s="30"/>
      <c r="AA48" s="30">
        <f t="shared" si="8"/>
        <v>0</v>
      </c>
      <c r="AB48" s="30"/>
      <c r="AC48" s="30">
        <f t="shared" si="9"/>
        <v>0</v>
      </c>
      <c r="AD48" s="30"/>
      <c r="AE48" s="30">
        <f t="shared" si="10"/>
        <v>0</v>
      </c>
      <c r="AF48" s="30"/>
      <c r="AG48" s="30">
        <f t="shared" si="11"/>
        <v>0</v>
      </c>
      <c r="AH48" s="30"/>
      <c r="AI48" s="30">
        <f t="shared" si="12"/>
        <v>0</v>
      </c>
      <c r="AJ48" s="30"/>
      <c r="AK48" s="30">
        <f t="shared" si="13"/>
        <v>0</v>
      </c>
      <c r="AL48" s="30"/>
      <c r="AM48" s="30">
        <f t="shared" si="14"/>
        <v>0</v>
      </c>
      <c r="AN48" s="30"/>
      <c r="AO48" s="30">
        <f t="shared" si="15"/>
        <v>0</v>
      </c>
      <c r="AP48" s="30"/>
      <c r="AQ48" s="30">
        <f t="shared" si="16"/>
        <v>0</v>
      </c>
      <c r="AR48" s="103">
        <f t="shared" si="17"/>
        <v>0</v>
      </c>
      <c r="AS48" s="104">
        <f t="shared" si="17"/>
        <v>0</v>
      </c>
    </row>
    <row r="49" spans="1:45" s="2" customFormat="1" hidden="1" x14ac:dyDescent="0.25">
      <c r="A49" s="25">
        <v>0.35</v>
      </c>
      <c r="B49" s="172"/>
      <c r="C49" s="26" t="s">
        <v>87</v>
      </c>
      <c r="D49" s="27">
        <v>1.4</v>
      </c>
      <c r="E49" s="27">
        <v>1.68</v>
      </c>
      <c r="F49" s="28">
        <v>102860</v>
      </c>
      <c r="G49" s="25">
        <v>0.35</v>
      </c>
      <c r="H49" s="29">
        <f t="shared" si="1"/>
        <v>117260.4</v>
      </c>
      <c r="I49" s="29">
        <f t="shared" si="2"/>
        <v>127340.68</v>
      </c>
      <c r="J49" s="30"/>
      <c r="K49" s="30">
        <f t="shared" si="3"/>
        <v>0</v>
      </c>
      <c r="L49" s="31"/>
      <c r="M49" s="30">
        <f t="shared" si="4"/>
        <v>0</v>
      </c>
      <c r="N49" s="30"/>
      <c r="O49" s="30">
        <f t="shared" si="5"/>
        <v>0</v>
      </c>
      <c r="P49" s="30"/>
      <c r="Q49" s="30">
        <f t="shared" si="6"/>
        <v>0</v>
      </c>
      <c r="R49" s="30"/>
      <c r="S49" s="30">
        <f t="shared" si="7"/>
        <v>0</v>
      </c>
      <c r="T49" s="91"/>
      <c r="U49" s="91"/>
      <c r="V49" s="91"/>
      <c r="W49" s="91"/>
      <c r="X49" s="91"/>
      <c r="Y49" s="91"/>
      <c r="Z49" s="30"/>
      <c r="AA49" s="30">
        <f t="shared" si="8"/>
        <v>0</v>
      </c>
      <c r="AB49" s="30"/>
      <c r="AC49" s="30">
        <f t="shared" si="9"/>
        <v>0</v>
      </c>
      <c r="AD49" s="30"/>
      <c r="AE49" s="30">
        <f t="shared" si="10"/>
        <v>0</v>
      </c>
      <c r="AF49" s="30"/>
      <c r="AG49" s="30">
        <f t="shared" si="11"/>
        <v>0</v>
      </c>
      <c r="AH49" s="30"/>
      <c r="AI49" s="30">
        <f t="shared" si="12"/>
        <v>0</v>
      </c>
      <c r="AJ49" s="30"/>
      <c r="AK49" s="30">
        <f t="shared" si="13"/>
        <v>0</v>
      </c>
      <c r="AL49" s="30"/>
      <c r="AM49" s="30">
        <f t="shared" si="14"/>
        <v>0</v>
      </c>
      <c r="AN49" s="30"/>
      <c r="AO49" s="30">
        <f t="shared" si="15"/>
        <v>0</v>
      </c>
      <c r="AP49" s="30"/>
      <c r="AQ49" s="30">
        <f t="shared" si="16"/>
        <v>0</v>
      </c>
      <c r="AR49" s="103">
        <f t="shared" si="17"/>
        <v>0</v>
      </c>
      <c r="AS49" s="104">
        <f t="shared" si="17"/>
        <v>0</v>
      </c>
    </row>
    <row r="50" spans="1:45" s="2" customFormat="1" hidden="1" x14ac:dyDescent="0.25">
      <c r="A50" s="25">
        <v>2E-3</v>
      </c>
      <c r="B50" s="173"/>
      <c r="C50" s="26" t="s">
        <v>88</v>
      </c>
      <c r="D50" s="27">
        <v>1.4</v>
      </c>
      <c r="E50" s="27">
        <v>1.68</v>
      </c>
      <c r="F50" s="59">
        <v>101569</v>
      </c>
      <c r="G50" s="25">
        <v>0.25</v>
      </c>
      <c r="H50" s="29">
        <f t="shared" si="1"/>
        <v>111725.90000000001</v>
      </c>
      <c r="I50" s="29">
        <f t="shared" si="2"/>
        <v>118835.73</v>
      </c>
      <c r="J50" s="60"/>
      <c r="K50" s="30">
        <f t="shared" si="3"/>
        <v>0</v>
      </c>
      <c r="L50" s="62"/>
      <c r="M50" s="30">
        <f t="shared" si="4"/>
        <v>0</v>
      </c>
      <c r="N50" s="60"/>
      <c r="O50" s="30">
        <f t="shared" si="5"/>
        <v>0</v>
      </c>
      <c r="P50" s="60"/>
      <c r="Q50" s="30">
        <f t="shared" si="6"/>
        <v>0</v>
      </c>
      <c r="R50" s="60"/>
      <c r="S50" s="30">
        <f t="shared" si="7"/>
        <v>0</v>
      </c>
      <c r="T50" s="91"/>
      <c r="U50" s="91"/>
      <c r="V50" s="91"/>
      <c r="W50" s="91"/>
      <c r="X50" s="91"/>
      <c r="Y50" s="91"/>
      <c r="Z50" s="60"/>
      <c r="AA50" s="30">
        <f t="shared" si="8"/>
        <v>0</v>
      </c>
      <c r="AB50" s="60"/>
      <c r="AC50" s="30">
        <f t="shared" si="9"/>
        <v>0</v>
      </c>
      <c r="AD50" s="60"/>
      <c r="AE50" s="30">
        <f t="shared" si="10"/>
        <v>0</v>
      </c>
      <c r="AF50" s="60"/>
      <c r="AG50" s="30">
        <f t="shared" si="11"/>
        <v>0</v>
      </c>
      <c r="AH50" s="60"/>
      <c r="AI50" s="30">
        <f t="shared" si="12"/>
        <v>0</v>
      </c>
      <c r="AJ50" s="60"/>
      <c r="AK50" s="30">
        <f t="shared" si="13"/>
        <v>0</v>
      </c>
      <c r="AL50" s="60"/>
      <c r="AM50" s="30">
        <f t="shared" si="14"/>
        <v>0</v>
      </c>
      <c r="AN50" s="60"/>
      <c r="AO50" s="30">
        <f t="shared" si="15"/>
        <v>0</v>
      </c>
      <c r="AP50" s="60"/>
      <c r="AQ50" s="30">
        <f t="shared" si="16"/>
        <v>0</v>
      </c>
      <c r="AR50" s="103">
        <f t="shared" si="17"/>
        <v>0</v>
      </c>
      <c r="AS50" s="104">
        <f t="shared" si="17"/>
        <v>0</v>
      </c>
    </row>
    <row r="51" spans="1:45" s="2" customFormat="1" hidden="1" x14ac:dyDescent="0.25">
      <c r="A51" s="25"/>
      <c r="B51" s="102"/>
      <c r="C51" s="48" t="s">
        <v>89</v>
      </c>
      <c r="D51" s="51"/>
      <c r="E51" s="51"/>
      <c r="F51" s="108"/>
      <c r="G51" s="53"/>
      <c r="H51" s="54"/>
      <c r="I51" s="54"/>
      <c r="J51" s="109"/>
      <c r="K51" s="55"/>
      <c r="L51" s="110"/>
      <c r="M51" s="55"/>
      <c r="N51" s="109"/>
      <c r="O51" s="55"/>
      <c r="P51" s="109"/>
      <c r="Q51" s="55"/>
      <c r="R51" s="111">
        <f>R52+R53+R54+R55+R56</f>
        <v>0</v>
      </c>
      <c r="S51" s="55">
        <f t="shared" ref="S51:AS51" si="28">S52+S53+S54+S55+S56</f>
        <v>0</v>
      </c>
      <c r="T51" s="95">
        <f t="shared" si="28"/>
        <v>0</v>
      </c>
      <c r="U51" s="95">
        <f t="shared" si="28"/>
        <v>0</v>
      </c>
      <c r="V51" s="95">
        <f t="shared" si="28"/>
        <v>0</v>
      </c>
      <c r="W51" s="95">
        <f t="shared" si="28"/>
        <v>0</v>
      </c>
      <c r="X51" s="95">
        <f t="shared" si="28"/>
        <v>0</v>
      </c>
      <c r="Y51" s="95">
        <f t="shared" si="28"/>
        <v>0</v>
      </c>
      <c r="Z51" s="109">
        <f t="shared" si="28"/>
        <v>0</v>
      </c>
      <c r="AA51" s="55">
        <f t="shared" si="28"/>
        <v>0</v>
      </c>
      <c r="AB51" s="109">
        <f t="shared" si="28"/>
        <v>0</v>
      </c>
      <c r="AC51" s="55">
        <f t="shared" si="28"/>
        <v>0</v>
      </c>
      <c r="AD51" s="109">
        <f t="shared" si="28"/>
        <v>0</v>
      </c>
      <c r="AE51" s="55">
        <f t="shared" si="28"/>
        <v>0</v>
      </c>
      <c r="AF51" s="109">
        <f t="shared" si="28"/>
        <v>0</v>
      </c>
      <c r="AG51" s="55">
        <f t="shared" si="28"/>
        <v>0</v>
      </c>
      <c r="AH51" s="109">
        <f t="shared" si="28"/>
        <v>0</v>
      </c>
      <c r="AI51" s="55">
        <f t="shared" si="28"/>
        <v>0</v>
      </c>
      <c r="AJ51" s="109">
        <f t="shared" si="28"/>
        <v>0</v>
      </c>
      <c r="AK51" s="55">
        <f t="shared" si="28"/>
        <v>0</v>
      </c>
      <c r="AL51" s="109">
        <f t="shared" si="28"/>
        <v>0</v>
      </c>
      <c r="AM51" s="55">
        <f t="shared" si="28"/>
        <v>0</v>
      </c>
      <c r="AN51" s="109">
        <f t="shared" si="28"/>
        <v>0</v>
      </c>
      <c r="AO51" s="55">
        <f t="shared" si="28"/>
        <v>0</v>
      </c>
      <c r="AP51" s="109">
        <f t="shared" si="28"/>
        <v>0</v>
      </c>
      <c r="AQ51" s="55">
        <f t="shared" si="28"/>
        <v>0</v>
      </c>
      <c r="AR51" s="105">
        <f t="shared" si="28"/>
        <v>0</v>
      </c>
      <c r="AS51" s="106">
        <f t="shared" si="28"/>
        <v>0</v>
      </c>
    </row>
    <row r="52" spans="1:45" s="2" customFormat="1" ht="15.75" hidden="1" customHeight="1" x14ac:dyDescent="0.25">
      <c r="A52" s="25">
        <v>0.39</v>
      </c>
      <c r="B52" s="171" t="s">
        <v>89</v>
      </c>
      <c r="C52" s="26" t="s">
        <v>90</v>
      </c>
      <c r="D52" s="27">
        <v>1.4</v>
      </c>
      <c r="E52" s="27">
        <v>1.68</v>
      </c>
      <c r="F52" s="28">
        <v>97040</v>
      </c>
      <c r="G52" s="25">
        <v>0.39</v>
      </c>
      <c r="H52" s="29">
        <f t="shared" si="1"/>
        <v>112178.23999999999</v>
      </c>
      <c r="I52" s="29">
        <f t="shared" si="2"/>
        <v>122775.00800000002</v>
      </c>
      <c r="J52" s="30"/>
      <c r="K52" s="30">
        <f t="shared" si="3"/>
        <v>0</v>
      </c>
      <c r="L52" s="31"/>
      <c r="M52" s="30">
        <f t="shared" si="4"/>
        <v>0</v>
      </c>
      <c r="N52" s="30"/>
      <c r="O52" s="30">
        <f t="shared" si="5"/>
        <v>0</v>
      </c>
      <c r="P52" s="30"/>
      <c r="Q52" s="30">
        <f t="shared" si="6"/>
        <v>0</v>
      </c>
      <c r="R52" s="30"/>
      <c r="S52" s="30">
        <f t="shared" si="7"/>
        <v>0</v>
      </c>
      <c r="T52" s="91"/>
      <c r="U52" s="91"/>
      <c r="V52" s="91"/>
      <c r="W52" s="91"/>
      <c r="X52" s="91"/>
      <c r="Y52" s="91"/>
      <c r="Z52" s="30"/>
      <c r="AA52" s="30">
        <f t="shared" si="8"/>
        <v>0</v>
      </c>
      <c r="AB52" s="30"/>
      <c r="AC52" s="30">
        <f t="shared" si="9"/>
        <v>0</v>
      </c>
      <c r="AD52" s="30"/>
      <c r="AE52" s="30">
        <f t="shared" si="10"/>
        <v>0</v>
      </c>
      <c r="AF52" s="30"/>
      <c r="AG52" s="30">
        <f t="shared" si="11"/>
        <v>0</v>
      </c>
      <c r="AH52" s="30"/>
      <c r="AI52" s="30">
        <f t="shared" si="12"/>
        <v>0</v>
      </c>
      <c r="AJ52" s="30"/>
      <c r="AK52" s="30">
        <f t="shared" si="13"/>
        <v>0</v>
      </c>
      <c r="AL52" s="30"/>
      <c r="AM52" s="30">
        <f t="shared" si="14"/>
        <v>0</v>
      </c>
      <c r="AN52" s="30"/>
      <c r="AO52" s="30">
        <f t="shared" si="15"/>
        <v>0</v>
      </c>
      <c r="AP52" s="30"/>
      <c r="AQ52" s="30">
        <f t="shared" si="16"/>
        <v>0</v>
      </c>
      <c r="AR52" s="103">
        <f t="shared" si="17"/>
        <v>0</v>
      </c>
      <c r="AS52" s="104">
        <f t="shared" si="17"/>
        <v>0</v>
      </c>
    </row>
    <row r="53" spans="1:45" s="2" customFormat="1" hidden="1" x14ac:dyDescent="0.25">
      <c r="A53" s="25">
        <v>0.23</v>
      </c>
      <c r="B53" s="172"/>
      <c r="C53" s="26" t="s">
        <v>91</v>
      </c>
      <c r="D53" s="27">
        <v>1.4</v>
      </c>
      <c r="E53" s="27">
        <v>1.68</v>
      </c>
      <c r="F53" s="28">
        <v>200897</v>
      </c>
      <c r="G53" s="25">
        <v>0.23</v>
      </c>
      <c r="H53" s="29">
        <f t="shared" si="1"/>
        <v>219379.524</v>
      </c>
      <c r="I53" s="29">
        <f t="shared" si="2"/>
        <v>232317.29080000002</v>
      </c>
      <c r="J53" s="30"/>
      <c r="K53" s="30">
        <f t="shared" si="3"/>
        <v>0</v>
      </c>
      <c r="L53" s="31"/>
      <c r="M53" s="30">
        <f t="shared" si="4"/>
        <v>0</v>
      </c>
      <c r="N53" s="30"/>
      <c r="O53" s="30">
        <f t="shared" si="5"/>
        <v>0</v>
      </c>
      <c r="P53" s="30"/>
      <c r="Q53" s="30">
        <f t="shared" si="6"/>
        <v>0</v>
      </c>
      <c r="R53" s="30"/>
      <c r="S53" s="30">
        <f t="shared" si="7"/>
        <v>0</v>
      </c>
      <c r="T53" s="91"/>
      <c r="U53" s="91"/>
      <c r="V53" s="91"/>
      <c r="W53" s="91"/>
      <c r="X53" s="91"/>
      <c r="Y53" s="91"/>
      <c r="Z53" s="30"/>
      <c r="AA53" s="30">
        <f t="shared" si="8"/>
        <v>0</v>
      </c>
      <c r="AB53" s="30"/>
      <c r="AC53" s="30">
        <f t="shared" si="9"/>
        <v>0</v>
      </c>
      <c r="AD53" s="30"/>
      <c r="AE53" s="30">
        <f t="shared" si="10"/>
        <v>0</v>
      </c>
      <c r="AF53" s="30"/>
      <c r="AG53" s="30">
        <f t="shared" si="11"/>
        <v>0</v>
      </c>
      <c r="AH53" s="30"/>
      <c r="AI53" s="30">
        <f t="shared" si="12"/>
        <v>0</v>
      </c>
      <c r="AJ53" s="30"/>
      <c r="AK53" s="30">
        <f t="shared" si="13"/>
        <v>0</v>
      </c>
      <c r="AL53" s="30"/>
      <c r="AM53" s="30">
        <f t="shared" si="14"/>
        <v>0</v>
      </c>
      <c r="AN53" s="30"/>
      <c r="AO53" s="30">
        <f t="shared" si="15"/>
        <v>0</v>
      </c>
      <c r="AP53" s="30"/>
      <c r="AQ53" s="30">
        <f t="shared" si="16"/>
        <v>0</v>
      </c>
      <c r="AR53" s="103">
        <f t="shared" si="17"/>
        <v>0</v>
      </c>
      <c r="AS53" s="104">
        <f t="shared" si="17"/>
        <v>0</v>
      </c>
    </row>
    <row r="54" spans="1:45" s="2" customFormat="1" ht="15.75" hidden="1" customHeight="1" x14ac:dyDescent="0.25">
      <c r="A54" s="25">
        <v>0.34</v>
      </c>
      <c r="B54" s="172"/>
      <c r="C54" s="26" t="s">
        <v>92</v>
      </c>
      <c r="D54" s="27">
        <v>1.4</v>
      </c>
      <c r="E54" s="27">
        <v>1.68</v>
      </c>
      <c r="F54" s="28">
        <v>115261</v>
      </c>
      <c r="G54" s="25">
        <v>0.34</v>
      </c>
      <c r="H54" s="29">
        <f t="shared" si="1"/>
        <v>130936.49599999998</v>
      </c>
      <c r="I54" s="29">
        <f t="shared" si="2"/>
        <v>141909.34319999997</v>
      </c>
      <c r="J54" s="30"/>
      <c r="K54" s="30">
        <f t="shared" si="3"/>
        <v>0</v>
      </c>
      <c r="L54" s="31"/>
      <c r="M54" s="30">
        <f t="shared" si="4"/>
        <v>0</v>
      </c>
      <c r="N54" s="30"/>
      <c r="O54" s="30">
        <f t="shared" si="5"/>
        <v>0</v>
      </c>
      <c r="P54" s="30"/>
      <c r="Q54" s="30">
        <f t="shared" si="6"/>
        <v>0</v>
      </c>
      <c r="R54" s="30"/>
      <c r="S54" s="30">
        <f t="shared" si="7"/>
        <v>0</v>
      </c>
      <c r="T54" s="91"/>
      <c r="U54" s="91"/>
      <c r="V54" s="91"/>
      <c r="W54" s="91"/>
      <c r="X54" s="91"/>
      <c r="Y54" s="91"/>
      <c r="Z54" s="30"/>
      <c r="AA54" s="30">
        <f t="shared" si="8"/>
        <v>0</v>
      </c>
      <c r="AB54" s="30"/>
      <c r="AC54" s="30">
        <f t="shared" si="9"/>
        <v>0</v>
      </c>
      <c r="AD54" s="30"/>
      <c r="AE54" s="30">
        <f t="shared" si="10"/>
        <v>0</v>
      </c>
      <c r="AF54" s="30"/>
      <c r="AG54" s="30">
        <f t="shared" si="11"/>
        <v>0</v>
      </c>
      <c r="AH54" s="30"/>
      <c r="AI54" s="30">
        <f t="shared" si="12"/>
        <v>0</v>
      </c>
      <c r="AJ54" s="30"/>
      <c r="AK54" s="30">
        <f t="shared" si="13"/>
        <v>0</v>
      </c>
      <c r="AL54" s="30"/>
      <c r="AM54" s="30">
        <f t="shared" si="14"/>
        <v>0</v>
      </c>
      <c r="AN54" s="30"/>
      <c r="AO54" s="30">
        <f t="shared" si="15"/>
        <v>0</v>
      </c>
      <c r="AP54" s="30"/>
      <c r="AQ54" s="30">
        <f t="shared" si="16"/>
        <v>0</v>
      </c>
      <c r="AR54" s="103">
        <f t="shared" si="17"/>
        <v>0</v>
      </c>
      <c r="AS54" s="104">
        <f t="shared" si="17"/>
        <v>0</v>
      </c>
    </row>
    <row r="55" spans="1:45" s="2" customFormat="1" ht="15.75" hidden="1" customHeight="1" x14ac:dyDescent="0.25">
      <c r="A55" s="25">
        <v>0.22</v>
      </c>
      <c r="B55" s="172"/>
      <c r="C55" s="26" t="s">
        <v>93</v>
      </c>
      <c r="D55" s="27">
        <v>1.4</v>
      </c>
      <c r="E55" s="27">
        <v>1.68</v>
      </c>
      <c r="F55" s="28">
        <v>199272</v>
      </c>
      <c r="G55" s="25">
        <v>0.22</v>
      </c>
      <c r="H55" s="29">
        <f t="shared" si="1"/>
        <v>216807.93600000002</v>
      </c>
      <c r="I55" s="29">
        <f t="shared" si="2"/>
        <v>229083.0912</v>
      </c>
      <c r="J55" s="30"/>
      <c r="K55" s="30">
        <f t="shared" si="3"/>
        <v>0</v>
      </c>
      <c r="L55" s="31"/>
      <c r="M55" s="30">
        <f t="shared" si="4"/>
        <v>0</v>
      </c>
      <c r="N55" s="30"/>
      <c r="O55" s="30">
        <f t="shared" si="5"/>
        <v>0</v>
      </c>
      <c r="P55" s="30"/>
      <c r="Q55" s="30">
        <f t="shared" si="6"/>
        <v>0</v>
      </c>
      <c r="R55" s="30"/>
      <c r="S55" s="30">
        <f t="shared" si="7"/>
        <v>0</v>
      </c>
      <c r="T55" s="91"/>
      <c r="U55" s="91"/>
      <c r="V55" s="91"/>
      <c r="W55" s="91"/>
      <c r="X55" s="91"/>
      <c r="Y55" s="91"/>
      <c r="Z55" s="30"/>
      <c r="AA55" s="30">
        <f t="shared" si="8"/>
        <v>0</v>
      </c>
      <c r="AB55" s="30"/>
      <c r="AC55" s="30">
        <f t="shared" si="9"/>
        <v>0</v>
      </c>
      <c r="AD55" s="30"/>
      <c r="AE55" s="30">
        <f t="shared" si="10"/>
        <v>0</v>
      </c>
      <c r="AF55" s="30"/>
      <c r="AG55" s="30">
        <f t="shared" si="11"/>
        <v>0</v>
      </c>
      <c r="AH55" s="30"/>
      <c r="AI55" s="30">
        <f t="shared" si="12"/>
        <v>0</v>
      </c>
      <c r="AJ55" s="30"/>
      <c r="AK55" s="30">
        <f t="shared" si="13"/>
        <v>0</v>
      </c>
      <c r="AL55" s="30"/>
      <c r="AM55" s="30">
        <f t="shared" si="14"/>
        <v>0</v>
      </c>
      <c r="AN55" s="30"/>
      <c r="AO55" s="30">
        <f t="shared" si="15"/>
        <v>0</v>
      </c>
      <c r="AP55" s="30"/>
      <c r="AQ55" s="30">
        <f t="shared" si="16"/>
        <v>0</v>
      </c>
      <c r="AR55" s="103">
        <f t="shared" si="17"/>
        <v>0</v>
      </c>
      <c r="AS55" s="104">
        <f t="shared" si="17"/>
        <v>0</v>
      </c>
    </row>
    <row r="56" spans="1:45" s="2" customFormat="1" ht="15.75" hidden="1" customHeight="1" x14ac:dyDescent="0.25">
      <c r="A56" s="25">
        <v>0.19</v>
      </c>
      <c r="B56" s="173"/>
      <c r="C56" s="26" t="s">
        <v>94</v>
      </c>
      <c r="D56" s="27">
        <v>1.4</v>
      </c>
      <c r="E56" s="27">
        <v>1.68</v>
      </c>
      <c r="F56" s="59">
        <v>198387</v>
      </c>
      <c r="G56" s="25">
        <v>0.19</v>
      </c>
      <c r="H56" s="29">
        <f t="shared" si="1"/>
        <v>213464.41200000001</v>
      </c>
      <c r="I56" s="29">
        <f t="shared" si="2"/>
        <v>224018.6004</v>
      </c>
      <c r="J56" s="60"/>
      <c r="K56" s="30">
        <f t="shared" si="3"/>
        <v>0</v>
      </c>
      <c r="L56" s="62"/>
      <c r="M56" s="30">
        <f t="shared" si="4"/>
        <v>0</v>
      </c>
      <c r="N56" s="60"/>
      <c r="O56" s="30">
        <f t="shared" si="5"/>
        <v>0</v>
      </c>
      <c r="P56" s="60"/>
      <c r="Q56" s="30">
        <f t="shared" si="6"/>
        <v>0</v>
      </c>
      <c r="R56" s="60"/>
      <c r="S56" s="30">
        <f t="shared" si="7"/>
        <v>0</v>
      </c>
      <c r="T56" s="91"/>
      <c r="U56" s="91"/>
      <c r="V56" s="91"/>
      <c r="W56" s="91"/>
      <c r="X56" s="91"/>
      <c r="Y56" s="91"/>
      <c r="Z56" s="60"/>
      <c r="AA56" s="30">
        <f t="shared" si="8"/>
        <v>0</v>
      </c>
      <c r="AB56" s="60"/>
      <c r="AC56" s="30">
        <f t="shared" si="9"/>
        <v>0</v>
      </c>
      <c r="AD56" s="60"/>
      <c r="AE56" s="30">
        <f t="shared" si="10"/>
        <v>0</v>
      </c>
      <c r="AF56" s="60"/>
      <c r="AG56" s="30">
        <f t="shared" si="11"/>
        <v>0</v>
      </c>
      <c r="AH56" s="60"/>
      <c r="AI56" s="30">
        <f t="shared" si="12"/>
        <v>0</v>
      </c>
      <c r="AJ56" s="60"/>
      <c r="AK56" s="30">
        <f t="shared" si="13"/>
        <v>0</v>
      </c>
      <c r="AL56" s="60"/>
      <c r="AM56" s="30">
        <f t="shared" si="14"/>
        <v>0</v>
      </c>
      <c r="AN56" s="60"/>
      <c r="AO56" s="30">
        <f t="shared" si="15"/>
        <v>0</v>
      </c>
      <c r="AP56" s="60"/>
      <c r="AQ56" s="30">
        <f t="shared" si="16"/>
        <v>0</v>
      </c>
      <c r="AR56" s="103">
        <f t="shared" si="17"/>
        <v>0</v>
      </c>
      <c r="AS56" s="104">
        <f t="shared" si="17"/>
        <v>0</v>
      </c>
    </row>
    <row r="57" spans="1:45" s="2" customFormat="1" ht="15.75" hidden="1" customHeight="1" x14ac:dyDescent="0.25">
      <c r="A57" s="25"/>
      <c r="B57" s="100"/>
      <c r="C57" s="48" t="s">
        <v>95</v>
      </c>
      <c r="D57" s="51"/>
      <c r="E57" s="51"/>
      <c r="F57" s="108"/>
      <c r="G57" s="53"/>
      <c r="H57" s="54"/>
      <c r="I57" s="54"/>
      <c r="J57" s="109"/>
      <c r="K57" s="55"/>
      <c r="L57" s="110"/>
      <c r="M57" s="55"/>
      <c r="N57" s="109"/>
      <c r="O57" s="55"/>
      <c r="P57" s="109"/>
      <c r="Q57" s="55"/>
      <c r="R57" s="111">
        <f>R58</f>
        <v>0</v>
      </c>
      <c r="S57" s="55">
        <f t="shared" ref="S57:AS57" si="29">S58</f>
        <v>0</v>
      </c>
      <c r="T57" s="95">
        <f t="shared" si="29"/>
        <v>0</v>
      </c>
      <c r="U57" s="95">
        <f t="shared" si="29"/>
        <v>0</v>
      </c>
      <c r="V57" s="95">
        <f t="shared" si="29"/>
        <v>0</v>
      </c>
      <c r="W57" s="95">
        <f t="shared" si="29"/>
        <v>0</v>
      </c>
      <c r="X57" s="95">
        <f t="shared" si="29"/>
        <v>0</v>
      </c>
      <c r="Y57" s="95">
        <f t="shared" si="29"/>
        <v>0</v>
      </c>
      <c r="Z57" s="109">
        <f t="shared" si="29"/>
        <v>0</v>
      </c>
      <c r="AA57" s="55">
        <f t="shared" si="29"/>
        <v>0</v>
      </c>
      <c r="AB57" s="109">
        <f t="shared" si="29"/>
        <v>0</v>
      </c>
      <c r="AC57" s="55">
        <f t="shared" si="29"/>
        <v>0</v>
      </c>
      <c r="AD57" s="109">
        <f t="shared" si="29"/>
        <v>0</v>
      </c>
      <c r="AE57" s="55">
        <f t="shared" si="29"/>
        <v>0</v>
      </c>
      <c r="AF57" s="109">
        <f t="shared" si="29"/>
        <v>0</v>
      </c>
      <c r="AG57" s="55">
        <f t="shared" si="29"/>
        <v>0</v>
      </c>
      <c r="AH57" s="109">
        <f t="shared" si="29"/>
        <v>0</v>
      </c>
      <c r="AI57" s="55">
        <f t="shared" si="29"/>
        <v>0</v>
      </c>
      <c r="AJ57" s="109">
        <f t="shared" si="29"/>
        <v>0</v>
      </c>
      <c r="AK57" s="55">
        <f t="shared" si="29"/>
        <v>0</v>
      </c>
      <c r="AL57" s="109">
        <f t="shared" si="29"/>
        <v>0</v>
      </c>
      <c r="AM57" s="55">
        <f t="shared" si="29"/>
        <v>0</v>
      </c>
      <c r="AN57" s="109">
        <f t="shared" si="29"/>
        <v>0</v>
      </c>
      <c r="AO57" s="55">
        <f t="shared" si="29"/>
        <v>0</v>
      </c>
      <c r="AP57" s="109">
        <f t="shared" si="29"/>
        <v>0</v>
      </c>
      <c r="AQ57" s="55">
        <f t="shared" si="29"/>
        <v>0</v>
      </c>
      <c r="AR57" s="105">
        <f t="shared" si="29"/>
        <v>0</v>
      </c>
      <c r="AS57" s="106">
        <f t="shared" si="29"/>
        <v>0</v>
      </c>
    </row>
    <row r="58" spans="1:45" s="2" customFormat="1" hidden="1" x14ac:dyDescent="0.25">
      <c r="A58" s="25">
        <v>0.36</v>
      </c>
      <c r="B58" s="98" t="s">
        <v>95</v>
      </c>
      <c r="C58" s="26" t="s">
        <v>96</v>
      </c>
      <c r="D58" s="27">
        <v>1.4</v>
      </c>
      <c r="E58" s="27">
        <v>1.68</v>
      </c>
      <c r="F58" s="28">
        <v>154450</v>
      </c>
      <c r="G58" s="25">
        <v>0.36</v>
      </c>
      <c r="H58" s="29">
        <f t="shared" si="1"/>
        <v>176690.80000000002</v>
      </c>
      <c r="I58" s="29">
        <f t="shared" si="2"/>
        <v>192259.36000000002</v>
      </c>
      <c r="J58" s="30"/>
      <c r="K58" s="30">
        <f t="shared" si="3"/>
        <v>0</v>
      </c>
      <c r="L58" s="31"/>
      <c r="M58" s="30">
        <f t="shared" si="4"/>
        <v>0</v>
      </c>
      <c r="N58" s="30"/>
      <c r="O58" s="30">
        <f t="shared" si="5"/>
        <v>0</v>
      </c>
      <c r="P58" s="30"/>
      <c r="Q58" s="30">
        <f t="shared" si="6"/>
        <v>0</v>
      </c>
      <c r="R58" s="30"/>
      <c r="S58" s="30">
        <f t="shared" si="7"/>
        <v>0</v>
      </c>
      <c r="T58" s="91"/>
      <c r="U58" s="91"/>
      <c r="V58" s="91"/>
      <c r="W58" s="91"/>
      <c r="X58" s="91"/>
      <c r="Y58" s="91"/>
      <c r="Z58" s="30"/>
      <c r="AA58" s="30">
        <f t="shared" si="8"/>
        <v>0</v>
      </c>
      <c r="AB58" s="30"/>
      <c r="AC58" s="30">
        <f t="shared" si="9"/>
        <v>0</v>
      </c>
      <c r="AD58" s="30"/>
      <c r="AE58" s="30">
        <f t="shared" si="10"/>
        <v>0</v>
      </c>
      <c r="AF58" s="30"/>
      <c r="AG58" s="30">
        <f t="shared" si="11"/>
        <v>0</v>
      </c>
      <c r="AH58" s="30"/>
      <c r="AI58" s="30">
        <f t="shared" si="12"/>
        <v>0</v>
      </c>
      <c r="AJ58" s="30"/>
      <c r="AK58" s="30">
        <f t="shared" si="13"/>
        <v>0</v>
      </c>
      <c r="AL58" s="30"/>
      <c r="AM58" s="30">
        <f t="shared" si="14"/>
        <v>0</v>
      </c>
      <c r="AN58" s="30"/>
      <c r="AO58" s="30">
        <f t="shared" si="15"/>
        <v>0</v>
      </c>
      <c r="AP58" s="30"/>
      <c r="AQ58" s="30">
        <f t="shared" si="16"/>
        <v>0</v>
      </c>
      <c r="AR58" s="103">
        <f t="shared" si="17"/>
        <v>0</v>
      </c>
      <c r="AS58" s="104">
        <f t="shared" si="17"/>
        <v>0</v>
      </c>
    </row>
    <row r="59" spans="1:45" s="2" customFormat="1" hidden="1" x14ac:dyDescent="0.25">
      <c r="A59" s="25"/>
      <c r="B59" s="99"/>
      <c r="C59" s="48" t="s">
        <v>97</v>
      </c>
      <c r="D59" s="51"/>
      <c r="E59" s="51"/>
      <c r="F59" s="52"/>
      <c r="G59" s="53"/>
      <c r="H59" s="54"/>
      <c r="I59" s="54"/>
      <c r="J59" s="55"/>
      <c r="K59" s="55"/>
      <c r="L59" s="56"/>
      <c r="M59" s="55"/>
      <c r="N59" s="55"/>
      <c r="O59" s="55"/>
      <c r="P59" s="55"/>
      <c r="Q59" s="55"/>
      <c r="R59" s="55">
        <f>SUM(R60:R76)</f>
        <v>0</v>
      </c>
      <c r="S59" s="55">
        <f t="shared" ref="S59:AS59" si="30">SUM(S60:S76)</f>
        <v>0</v>
      </c>
      <c r="T59" s="95">
        <f t="shared" si="30"/>
        <v>0</v>
      </c>
      <c r="U59" s="95">
        <f t="shared" si="30"/>
        <v>0</v>
      </c>
      <c r="V59" s="95">
        <f t="shared" si="30"/>
        <v>0</v>
      </c>
      <c r="W59" s="95">
        <f t="shared" si="30"/>
        <v>0</v>
      </c>
      <c r="X59" s="95">
        <f t="shared" si="30"/>
        <v>0</v>
      </c>
      <c r="Y59" s="95">
        <f t="shared" si="30"/>
        <v>0</v>
      </c>
      <c r="Z59" s="55">
        <f t="shared" si="30"/>
        <v>0</v>
      </c>
      <c r="AA59" s="55">
        <f t="shared" si="30"/>
        <v>0</v>
      </c>
      <c r="AB59" s="55">
        <f t="shared" si="30"/>
        <v>0</v>
      </c>
      <c r="AC59" s="55">
        <f t="shared" si="30"/>
        <v>0</v>
      </c>
      <c r="AD59" s="55">
        <f t="shared" si="30"/>
        <v>0</v>
      </c>
      <c r="AE59" s="55">
        <f t="shared" si="30"/>
        <v>0</v>
      </c>
      <c r="AF59" s="55">
        <f t="shared" si="30"/>
        <v>0</v>
      </c>
      <c r="AG59" s="55">
        <f t="shared" si="30"/>
        <v>0</v>
      </c>
      <c r="AH59" s="55">
        <f t="shared" si="30"/>
        <v>0</v>
      </c>
      <c r="AI59" s="55">
        <f t="shared" si="30"/>
        <v>0</v>
      </c>
      <c r="AJ59" s="55">
        <f t="shared" si="30"/>
        <v>0</v>
      </c>
      <c r="AK59" s="55">
        <f t="shared" si="30"/>
        <v>0</v>
      </c>
      <c r="AL59" s="55">
        <f t="shared" si="30"/>
        <v>0</v>
      </c>
      <c r="AM59" s="55">
        <f t="shared" si="30"/>
        <v>0</v>
      </c>
      <c r="AN59" s="55">
        <f t="shared" si="30"/>
        <v>0</v>
      </c>
      <c r="AO59" s="55">
        <f t="shared" si="30"/>
        <v>0</v>
      </c>
      <c r="AP59" s="55">
        <f t="shared" si="30"/>
        <v>0</v>
      </c>
      <c r="AQ59" s="55">
        <f t="shared" si="30"/>
        <v>0</v>
      </c>
      <c r="AR59" s="105">
        <f t="shared" si="30"/>
        <v>0</v>
      </c>
      <c r="AS59" s="106">
        <f t="shared" si="30"/>
        <v>0</v>
      </c>
    </row>
    <row r="60" spans="1:45" s="2" customFormat="1" hidden="1" x14ac:dyDescent="0.25">
      <c r="A60" s="25">
        <v>0.56000000000000005</v>
      </c>
      <c r="B60" s="171" t="s">
        <v>97</v>
      </c>
      <c r="C60" s="26" t="s">
        <v>98</v>
      </c>
      <c r="D60" s="27">
        <v>1.4</v>
      </c>
      <c r="E60" s="27">
        <v>1.68</v>
      </c>
      <c r="F60" s="28">
        <v>185214</v>
      </c>
      <c r="G60" s="25">
        <v>0.56000000000000005</v>
      </c>
      <c r="H60" s="29">
        <f t="shared" si="1"/>
        <v>226701.93599999999</v>
      </c>
      <c r="I60" s="29">
        <f t="shared" si="2"/>
        <v>255743.49120000002</v>
      </c>
      <c r="J60" s="30"/>
      <c r="K60" s="30">
        <f t="shared" si="3"/>
        <v>0</v>
      </c>
      <c r="L60" s="31"/>
      <c r="M60" s="30">
        <f t="shared" si="4"/>
        <v>0</v>
      </c>
      <c r="N60" s="30"/>
      <c r="O60" s="30">
        <f t="shared" si="5"/>
        <v>0</v>
      </c>
      <c r="P60" s="30"/>
      <c r="Q60" s="30">
        <f t="shared" si="6"/>
        <v>0</v>
      </c>
      <c r="R60" s="30"/>
      <c r="S60" s="30">
        <f t="shared" si="7"/>
        <v>0</v>
      </c>
      <c r="T60" s="91"/>
      <c r="U60" s="91"/>
      <c r="V60" s="91"/>
      <c r="W60" s="91"/>
      <c r="X60" s="91"/>
      <c r="Y60" s="91"/>
      <c r="Z60" s="30"/>
      <c r="AA60" s="30">
        <f t="shared" si="8"/>
        <v>0</v>
      </c>
      <c r="AB60" s="30"/>
      <c r="AC60" s="30">
        <f t="shared" si="9"/>
        <v>0</v>
      </c>
      <c r="AD60" s="30"/>
      <c r="AE60" s="30">
        <f t="shared" si="10"/>
        <v>0</v>
      </c>
      <c r="AF60" s="30"/>
      <c r="AG60" s="30">
        <f t="shared" si="11"/>
        <v>0</v>
      </c>
      <c r="AH60" s="30"/>
      <c r="AI60" s="30">
        <f t="shared" si="12"/>
        <v>0</v>
      </c>
      <c r="AJ60" s="30"/>
      <c r="AK60" s="30">
        <f t="shared" si="13"/>
        <v>0</v>
      </c>
      <c r="AL60" s="30"/>
      <c r="AM60" s="30">
        <f t="shared" si="14"/>
        <v>0</v>
      </c>
      <c r="AN60" s="30"/>
      <c r="AO60" s="30">
        <f t="shared" si="15"/>
        <v>0</v>
      </c>
      <c r="AP60" s="30"/>
      <c r="AQ60" s="30">
        <f t="shared" si="16"/>
        <v>0</v>
      </c>
      <c r="AR60" s="103">
        <f t="shared" si="17"/>
        <v>0</v>
      </c>
      <c r="AS60" s="104">
        <f t="shared" si="17"/>
        <v>0</v>
      </c>
    </row>
    <row r="61" spans="1:45" s="2" customFormat="1" hidden="1" x14ac:dyDescent="0.25">
      <c r="A61" s="25">
        <v>0.5</v>
      </c>
      <c r="B61" s="172"/>
      <c r="C61" s="26" t="s">
        <v>99</v>
      </c>
      <c r="D61" s="27">
        <v>1.4</v>
      </c>
      <c r="E61" s="27">
        <v>1.68</v>
      </c>
      <c r="F61" s="28">
        <v>214756</v>
      </c>
      <c r="G61" s="25">
        <v>0.5</v>
      </c>
      <c r="H61" s="29">
        <f t="shared" si="1"/>
        <v>257707.19999999998</v>
      </c>
      <c r="I61" s="29">
        <f t="shared" si="2"/>
        <v>287773.03999999998</v>
      </c>
      <c r="J61" s="30"/>
      <c r="K61" s="30">
        <f t="shared" si="3"/>
        <v>0</v>
      </c>
      <c r="L61" s="31"/>
      <c r="M61" s="30">
        <f t="shared" si="4"/>
        <v>0</v>
      </c>
      <c r="N61" s="30"/>
      <c r="O61" s="30">
        <f t="shared" si="5"/>
        <v>0</v>
      </c>
      <c r="P61" s="30"/>
      <c r="Q61" s="30">
        <f t="shared" si="6"/>
        <v>0</v>
      </c>
      <c r="R61" s="30"/>
      <c r="S61" s="30">
        <f t="shared" si="7"/>
        <v>0</v>
      </c>
      <c r="T61" s="91"/>
      <c r="U61" s="91"/>
      <c r="V61" s="91"/>
      <c r="W61" s="91"/>
      <c r="X61" s="91"/>
      <c r="Y61" s="91"/>
      <c r="Z61" s="30"/>
      <c r="AA61" s="30">
        <f t="shared" si="8"/>
        <v>0</v>
      </c>
      <c r="AB61" s="30"/>
      <c r="AC61" s="30">
        <f t="shared" si="9"/>
        <v>0</v>
      </c>
      <c r="AD61" s="30"/>
      <c r="AE61" s="30">
        <f t="shared" si="10"/>
        <v>0</v>
      </c>
      <c r="AF61" s="30"/>
      <c r="AG61" s="30">
        <f t="shared" si="11"/>
        <v>0</v>
      </c>
      <c r="AH61" s="30"/>
      <c r="AI61" s="30">
        <f t="shared" si="12"/>
        <v>0</v>
      </c>
      <c r="AJ61" s="30"/>
      <c r="AK61" s="30">
        <f t="shared" si="13"/>
        <v>0</v>
      </c>
      <c r="AL61" s="65"/>
      <c r="AM61" s="30">
        <f t="shared" si="14"/>
        <v>0</v>
      </c>
      <c r="AN61" s="30"/>
      <c r="AO61" s="30">
        <f t="shared" si="15"/>
        <v>0</v>
      </c>
      <c r="AP61" s="30"/>
      <c r="AQ61" s="30">
        <f t="shared" si="16"/>
        <v>0</v>
      </c>
      <c r="AR61" s="103">
        <f t="shared" si="17"/>
        <v>0</v>
      </c>
      <c r="AS61" s="104">
        <f t="shared" si="17"/>
        <v>0</v>
      </c>
    </row>
    <row r="62" spans="1:45" s="2" customFormat="1" ht="33" hidden="1" customHeight="1" x14ac:dyDescent="0.25">
      <c r="A62" s="25">
        <v>0.44</v>
      </c>
      <c r="B62" s="172"/>
      <c r="C62" s="26" t="s">
        <v>100</v>
      </c>
      <c r="D62" s="27">
        <v>1.4</v>
      </c>
      <c r="E62" s="27">
        <v>1.68</v>
      </c>
      <c r="F62" s="28">
        <v>244136</v>
      </c>
      <c r="G62" s="25">
        <v>0.44</v>
      </c>
      <c r="H62" s="29">
        <f t="shared" si="1"/>
        <v>287103.93600000005</v>
      </c>
      <c r="I62" s="29">
        <f t="shared" si="2"/>
        <v>317181.49119999999</v>
      </c>
      <c r="J62" s="30"/>
      <c r="K62" s="30">
        <f t="shared" si="3"/>
        <v>0</v>
      </c>
      <c r="L62" s="31"/>
      <c r="M62" s="30">
        <f t="shared" si="4"/>
        <v>0</v>
      </c>
      <c r="N62" s="30"/>
      <c r="O62" s="30">
        <f t="shared" si="5"/>
        <v>0</v>
      </c>
      <c r="P62" s="30"/>
      <c r="Q62" s="30">
        <f t="shared" si="6"/>
        <v>0</v>
      </c>
      <c r="R62" s="30"/>
      <c r="S62" s="30">
        <f t="shared" si="7"/>
        <v>0</v>
      </c>
      <c r="T62" s="91"/>
      <c r="U62" s="91"/>
      <c r="V62" s="91"/>
      <c r="W62" s="91"/>
      <c r="X62" s="91"/>
      <c r="Y62" s="91"/>
      <c r="Z62" s="30"/>
      <c r="AA62" s="30">
        <f t="shared" si="8"/>
        <v>0</v>
      </c>
      <c r="AB62" s="30"/>
      <c r="AC62" s="30">
        <f t="shared" si="9"/>
        <v>0</v>
      </c>
      <c r="AD62" s="30"/>
      <c r="AE62" s="30">
        <f t="shared" si="10"/>
        <v>0</v>
      </c>
      <c r="AF62" s="30"/>
      <c r="AG62" s="30">
        <f t="shared" si="11"/>
        <v>0</v>
      </c>
      <c r="AH62" s="30"/>
      <c r="AI62" s="30">
        <f t="shared" si="12"/>
        <v>0</v>
      </c>
      <c r="AJ62" s="30"/>
      <c r="AK62" s="30">
        <f t="shared" si="13"/>
        <v>0</v>
      </c>
      <c r="AL62" s="65"/>
      <c r="AM62" s="30">
        <f t="shared" si="14"/>
        <v>0</v>
      </c>
      <c r="AN62" s="30"/>
      <c r="AO62" s="30">
        <f t="shared" si="15"/>
        <v>0</v>
      </c>
      <c r="AP62" s="30"/>
      <c r="AQ62" s="30">
        <f t="shared" si="16"/>
        <v>0</v>
      </c>
      <c r="AR62" s="103">
        <f t="shared" si="17"/>
        <v>0</v>
      </c>
      <c r="AS62" s="104">
        <f t="shared" si="17"/>
        <v>0</v>
      </c>
    </row>
    <row r="63" spans="1:45" s="2" customFormat="1" hidden="1" x14ac:dyDescent="0.25">
      <c r="A63" s="25">
        <v>0.54</v>
      </c>
      <c r="B63" s="172"/>
      <c r="C63" s="26" t="s">
        <v>101</v>
      </c>
      <c r="D63" s="27">
        <v>1.4</v>
      </c>
      <c r="E63" s="27">
        <v>1.68</v>
      </c>
      <c r="F63" s="28">
        <v>137762</v>
      </c>
      <c r="G63" s="25">
        <v>0.54</v>
      </c>
      <c r="H63" s="29">
        <f t="shared" si="1"/>
        <v>167518.592</v>
      </c>
      <c r="I63" s="29">
        <f t="shared" si="2"/>
        <v>188348.2064</v>
      </c>
      <c r="J63" s="30"/>
      <c r="K63" s="30">
        <f t="shared" si="3"/>
        <v>0</v>
      </c>
      <c r="L63" s="31"/>
      <c r="M63" s="30">
        <f t="shared" si="4"/>
        <v>0</v>
      </c>
      <c r="N63" s="30"/>
      <c r="O63" s="30">
        <f t="shared" si="5"/>
        <v>0</v>
      </c>
      <c r="P63" s="30"/>
      <c r="Q63" s="30">
        <f t="shared" si="6"/>
        <v>0</v>
      </c>
      <c r="R63" s="30"/>
      <c r="S63" s="30">
        <f t="shared" si="7"/>
        <v>0</v>
      </c>
      <c r="T63" s="91"/>
      <c r="U63" s="91"/>
      <c r="V63" s="91"/>
      <c r="W63" s="91"/>
      <c r="X63" s="91"/>
      <c r="Y63" s="91"/>
      <c r="Z63" s="30"/>
      <c r="AA63" s="30">
        <f t="shared" si="8"/>
        <v>0</v>
      </c>
      <c r="AB63" s="30"/>
      <c r="AC63" s="30">
        <f t="shared" si="9"/>
        <v>0</v>
      </c>
      <c r="AD63" s="30"/>
      <c r="AE63" s="30">
        <f t="shared" si="10"/>
        <v>0</v>
      </c>
      <c r="AF63" s="30"/>
      <c r="AG63" s="30">
        <f t="shared" si="11"/>
        <v>0</v>
      </c>
      <c r="AH63" s="30"/>
      <c r="AI63" s="30">
        <f t="shared" si="12"/>
        <v>0</v>
      </c>
      <c r="AJ63" s="30"/>
      <c r="AK63" s="30">
        <f t="shared" si="13"/>
        <v>0</v>
      </c>
      <c r="AL63" s="65"/>
      <c r="AM63" s="30">
        <f t="shared" si="14"/>
        <v>0</v>
      </c>
      <c r="AN63" s="30"/>
      <c r="AO63" s="30">
        <f t="shared" si="15"/>
        <v>0</v>
      </c>
      <c r="AP63" s="30"/>
      <c r="AQ63" s="30">
        <f t="shared" si="16"/>
        <v>0</v>
      </c>
      <c r="AR63" s="103">
        <f t="shared" si="17"/>
        <v>0</v>
      </c>
      <c r="AS63" s="104">
        <f t="shared" si="17"/>
        <v>0</v>
      </c>
    </row>
    <row r="64" spans="1:45" s="2" customFormat="1" hidden="1" x14ac:dyDescent="0.25">
      <c r="A64" s="25">
        <v>0.46</v>
      </c>
      <c r="B64" s="172"/>
      <c r="C64" s="26" t="s">
        <v>102</v>
      </c>
      <c r="D64" s="27">
        <v>1.4</v>
      </c>
      <c r="E64" s="27">
        <v>1.68</v>
      </c>
      <c r="F64" s="28">
        <v>167354</v>
      </c>
      <c r="G64" s="25">
        <v>0.46</v>
      </c>
      <c r="H64" s="29">
        <f t="shared" si="1"/>
        <v>198147.13600000003</v>
      </c>
      <c r="I64" s="29">
        <f t="shared" si="2"/>
        <v>219702.33120000004</v>
      </c>
      <c r="J64" s="30"/>
      <c r="K64" s="30">
        <f t="shared" si="3"/>
        <v>0</v>
      </c>
      <c r="L64" s="31"/>
      <c r="M64" s="30">
        <f t="shared" si="4"/>
        <v>0</v>
      </c>
      <c r="N64" s="30"/>
      <c r="O64" s="30">
        <f t="shared" si="5"/>
        <v>0</v>
      </c>
      <c r="P64" s="30"/>
      <c r="Q64" s="30">
        <f t="shared" si="6"/>
        <v>0</v>
      </c>
      <c r="R64" s="30"/>
      <c r="S64" s="30">
        <f t="shared" si="7"/>
        <v>0</v>
      </c>
      <c r="T64" s="91"/>
      <c r="U64" s="91"/>
      <c r="V64" s="91"/>
      <c r="W64" s="91"/>
      <c r="X64" s="91"/>
      <c r="Y64" s="91"/>
      <c r="Z64" s="30"/>
      <c r="AA64" s="30">
        <f t="shared" si="8"/>
        <v>0</v>
      </c>
      <c r="AB64" s="30"/>
      <c r="AC64" s="30">
        <f t="shared" si="9"/>
        <v>0</v>
      </c>
      <c r="AD64" s="30"/>
      <c r="AE64" s="30">
        <f t="shared" si="10"/>
        <v>0</v>
      </c>
      <c r="AF64" s="30"/>
      <c r="AG64" s="30">
        <f t="shared" si="11"/>
        <v>0</v>
      </c>
      <c r="AH64" s="30"/>
      <c r="AI64" s="30">
        <f t="shared" si="12"/>
        <v>0</v>
      </c>
      <c r="AJ64" s="30"/>
      <c r="AK64" s="30">
        <f t="shared" si="13"/>
        <v>0</v>
      </c>
      <c r="AL64" s="65"/>
      <c r="AM64" s="30">
        <f t="shared" si="14"/>
        <v>0</v>
      </c>
      <c r="AN64" s="30"/>
      <c r="AO64" s="30">
        <f t="shared" si="15"/>
        <v>0</v>
      </c>
      <c r="AP64" s="30"/>
      <c r="AQ64" s="30">
        <f t="shared" si="16"/>
        <v>0</v>
      </c>
      <c r="AR64" s="103">
        <f t="shared" si="17"/>
        <v>0</v>
      </c>
      <c r="AS64" s="104">
        <f t="shared" si="17"/>
        <v>0</v>
      </c>
    </row>
    <row r="65" spans="1:45" s="2" customFormat="1" hidden="1" x14ac:dyDescent="0.25">
      <c r="A65" s="25">
        <v>0.34</v>
      </c>
      <c r="B65" s="172"/>
      <c r="C65" s="26" t="s">
        <v>103</v>
      </c>
      <c r="D65" s="27">
        <v>1.4</v>
      </c>
      <c r="E65" s="27">
        <v>1.68</v>
      </c>
      <c r="F65" s="28">
        <v>209573</v>
      </c>
      <c r="G65" s="25">
        <v>0.34</v>
      </c>
      <c r="H65" s="29">
        <f t="shared" si="1"/>
        <v>238074.92799999999</v>
      </c>
      <c r="I65" s="29">
        <f t="shared" si="2"/>
        <v>258026.27759999997</v>
      </c>
      <c r="J65" s="30"/>
      <c r="K65" s="30">
        <f t="shared" si="3"/>
        <v>0</v>
      </c>
      <c r="L65" s="31"/>
      <c r="M65" s="30">
        <f t="shared" si="4"/>
        <v>0</v>
      </c>
      <c r="N65" s="30"/>
      <c r="O65" s="30">
        <f t="shared" si="5"/>
        <v>0</v>
      </c>
      <c r="P65" s="30"/>
      <c r="Q65" s="30">
        <f t="shared" si="6"/>
        <v>0</v>
      </c>
      <c r="R65" s="30"/>
      <c r="S65" s="30">
        <f t="shared" si="7"/>
        <v>0</v>
      </c>
      <c r="T65" s="91"/>
      <c r="U65" s="91"/>
      <c r="V65" s="91"/>
      <c r="W65" s="91"/>
      <c r="X65" s="91"/>
      <c r="Y65" s="91"/>
      <c r="Z65" s="30"/>
      <c r="AA65" s="30">
        <f t="shared" si="8"/>
        <v>0</v>
      </c>
      <c r="AB65" s="30"/>
      <c r="AC65" s="30">
        <f t="shared" si="9"/>
        <v>0</v>
      </c>
      <c r="AD65" s="30"/>
      <c r="AE65" s="30">
        <f t="shared" si="10"/>
        <v>0</v>
      </c>
      <c r="AF65" s="30"/>
      <c r="AG65" s="30">
        <f t="shared" si="11"/>
        <v>0</v>
      </c>
      <c r="AH65" s="30"/>
      <c r="AI65" s="30">
        <f t="shared" si="12"/>
        <v>0</v>
      </c>
      <c r="AJ65" s="30"/>
      <c r="AK65" s="30">
        <f t="shared" si="13"/>
        <v>0</v>
      </c>
      <c r="AL65" s="65"/>
      <c r="AM65" s="30">
        <f t="shared" si="14"/>
        <v>0</v>
      </c>
      <c r="AN65" s="30"/>
      <c r="AO65" s="30">
        <f t="shared" si="15"/>
        <v>0</v>
      </c>
      <c r="AP65" s="30"/>
      <c r="AQ65" s="30">
        <f t="shared" si="16"/>
        <v>0</v>
      </c>
      <c r="AR65" s="103">
        <f t="shared" si="17"/>
        <v>0</v>
      </c>
      <c r="AS65" s="104">
        <f t="shared" si="17"/>
        <v>0</v>
      </c>
    </row>
    <row r="66" spans="1:45" s="2" customFormat="1" hidden="1" x14ac:dyDescent="0.25">
      <c r="A66" s="25">
        <v>0.2</v>
      </c>
      <c r="B66" s="172"/>
      <c r="C66" s="26" t="s">
        <v>104</v>
      </c>
      <c r="D66" s="27">
        <v>1.4</v>
      </c>
      <c r="E66" s="27">
        <v>1.68</v>
      </c>
      <c r="F66" s="28">
        <v>129747</v>
      </c>
      <c r="G66" s="25">
        <v>0.2</v>
      </c>
      <c r="H66" s="29">
        <f t="shared" si="1"/>
        <v>140126.76</v>
      </c>
      <c r="I66" s="29">
        <f t="shared" si="2"/>
        <v>147392.592</v>
      </c>
      <c r="J66" s="30"/>
      <c r="K66" s="30">
        <f t="shared" si="3"/>
        <v>0</v>
      </c>
      <c r="L66" s="31"/>
      <c r="M66" s="30">
        <f t="shared" si="4"/>
        <v>0</v>
      </c>
      <c r="N66" s="30"/>
      <c r="O66" s="30">
        <f t="shared" si="5"/>
        <v>0</v>
      </c>
      <c r="P66" s="30"/>
      <c r="Q66" s="30">
        <f t="shared" si="6"/>
        <v>0</v>
      </c>
      <c r="R66" s="30"/>
      <c r="S66" s="30">
        <f t="shared" si="7"/>
        <v>0</v>
      </c>
      <c r="T66" s="91"/>
      <c r="U66" s="91"/>
      <c r="V66" s="91"/>
      <c r="W66" s="91"/>
      <c r="X66" s="91"/>
      <c r="Y66" s="91"/>
      <c r="Z66" s="30"/>
      <c r="AA66" s="30">
        <f t="shared" si="8"/>
        <v>0</v>
      </c>
      <c r="AB66" s="30"/>
      <c r="AC66" s="30">
        <f t="shared" si="9"/>
        <v>0</v>
      </c>
      <c r="AD66" s="30"/>
      <c r="AE66" s="30">
        <f t="shared" si="10"/>
        <v>0</v>
      </c>
      <c r="AF66" s="30"/>
      <c r="AG66" s="30">
        <f t="shared" si="11"/>
        <v>0</v>
      </c>
      <c r="AH66" s="30"/>
      <c r="AI66" s="30">
        <f t="shared" si="12"/>
        <v>0</v>
      </c>
      <c r="AJ66" s="30"/>
      <c r="AK66" s="30">
        <f t="shared" si="13"/>
        <v>0</v>
      </c>
      <c r="AL66" s="30"/>
      <c r="AM66" s="30">
        <f t="shared" si="14"/>
        <v>0</v>
      </c>
      <c r="AN66" s="30"/>
      <c r="AO66" s="30">
        <f t="shared" si="15"/>
        <v>0</v>
      </c>
      <c r="AP66" s="30"/>
      <c r="AQ66" s="30">
        <f t="shared" si="16"/>
        <v>0</v>
      </c>
      <c r="AR66" s="103">
        <f t="shared" si="17"/>
        <v>0</v>
      </c>
      <c r="AS66" s="104">
        <f t="shared" si="17"/>
        <v>0</v>
      </c>
    </row>
    <row r="67" spans="1:45" s="2" customFormat="1" hidden="1" x14ac:dyDescent="0.25">
      <c r="A67" s="25">
        <v>0.17</v>
      </c>
      <c r="B67" s="172"/>
      <c r="C67" s="26" t="s">
        <v>105</v>
      </c>
      <c r="D67" s="27">
        <v>1.4</v>
      </c>
      <c r="E67" s="27">
        <v>1.68</v>
      </c>
      <c r="F67" s="59">
        <v>154258</v>
      </c>
      <c r="G67" s="25">
        <v>0.17</v>
      </c>
      <c r="H67" s="29">
        <f t="shared" si="1"/>
        <v>164747.54400000002</v>
      </c>
      <c r="I67" s="29">
        <f t="shared" si="2"/>
        <v>172090.2248</v>
      </c>
      <c r="J67" s="60"/>
      <c r="K67" s="30">
        <f t="shared" si="3"/>
        <v>0</v>
      </c>
      <c r="L67" s="62"/>
      <c r="M67" s="30">
        <f t="shared" si="4"/>
        <v>0</v>
      </c>
      <c r="N67" s="60"/>
      <c r="O67" s="30">
        <f t="shared" si="5"/>
        <v>0</v>
      </c>
      <c r="P67" s="60"/>
      <c r="Q67" s="30">
        <f t="shared" si="6"/>
        <v>0</v>
      </c>
      <c r="R67" s="60"/>
      <c r="S67" s="30">
        <f t="shared" si="7"/>
        <v>0</v>
      </c>
      <c r="T67" s="91"/>
      <c r="U67" s="91"/>
      <c r="V67" s="91"/>
      <c r="W67" s="91"/>
      <c r="X67" s="91"/>
      <c r="Y67" s="91"/>
      <c r="Z67" s="60"/>
      <c r="AA67" s="30">
        <f t="shared" si="8"/>
        <v>0</v>
      </c>
      <c r="AB67" s="60"/>
      <c r="AC67" s="30">
        <f t="shared" si="9"/>
        <v>0</v>
      </c>
      <c r="AD67" s="60"/>
      <c r="AE67" s="30">
        <f t="shared" si="10"/>
        <v>0</v>
      </c>
      <c r="AF67" s="60"/>
      <c r="AG67" s="30">
        <f t="shared" si="11"/>
        <v>0</v>
      </c>
      <c r="AH67" s="60"/>
      <c r="AI67" s="30">
        <f t="shared" si="12"/>
        <v>0</v>
      </c>
      <c r="AJ67" s="60"/>
      <c r="AK67" s="30">
        <f t="shared" si="13"/>
        <v>0</v>
      </c>
      <c r="AL67" s="60"/>
      <c r="AM67" s="30">
        <f t="shared" si="14"/>
        <v>0</v>
      </c>
      <c r="AN67" s="60"/>
      <c r="AO67" s="30">
        <f t="shared" si="15"/>
        <v>0</v>
      </c>
      <c r="AP67" s="60"/>
      <c r="AQ67" s="30">
        <f t="shared" si="16"/>
        <v>0</v>
      </c>
      <c r="AR67" s="103">
        <f t="shared" si="17"/>
        <v>0</v>
      </c>
      <c r="AS67" s="104">
        <f t="shared" si="17"/>
        <v>0</v>
      </c>
    </row>
    <row r="68" spans="1:45" s="2" customFormat="1" hidden="1" x14ac:dyDescent="0.25">
      <c r="A68" s="25">
        <v>0.14000000000000001</v>
      </c>
      <c r="B68" s="172"/>
      <c r="C68" s="26" t="s">
        <v>106</v>
      </c>
      <c r="D68" s="27">
        <v>1.4</v>
      </c>
      <c r="E68" s="27">
        <v>1.68</v>
      </c>
      <c r="F68" s="59">
        <v>191926</v>
      </c>
      <c r="G68" s="25">
        <v>0.14000000000000001</v>
      </c>
      <c r="H68" s="29">
        <f t="shared" si="1"/>
        <v>202673.856</v>
      </c>
      <c r="I68" s="29">
        <f t="shared" si="2"/>
        <v>210197.35519999999</v>
      </c>
      <c r="J68" s="60"/>
      <c r="K68" s="30">
        <f t="shared" si="3"/>
        <v>0</v>
      </c>
      <c r="L68" s="62"/>
      <c r="M68" s="30">
        <f t="shared" si="4"/>
        <v>0</v>
      </c>
      <c r="N68" s="60"/>
      <c r="O68" s="30">
        <f t="shared" si="5"/>
        <v>0</v>
      </c>
      <c r="P68" s="60"/>
      <c r="Q68" s="30">
        <f t="shared" si="6"/>
        <v>0</v>
      </c>
      <c r="R68" s="60"/>
      <c r="S68" s="30">
        <f t="shared" si="7"/>
        <v>0</v>
      </c>
      <c r="T68" s="91"/>
      <c r="U68" s="91"/>
      <c r="V68" s="91"/>
      <c r="W68" s="91"/>
      <c r="X68" s="91"/>
      <c r="Y68" s="91"/>
      <c r="Z68" s="60"/>
      <c r="AA68" s="30">
        <f t="shared" si="8"/>
        <v>0</v>
      </c>
      <c r="AB68" s="60"/>
      <c r="AC68" s="30">
        <f t="shared" si="9"/>
        <v>0</v>
      </c>
      <c r="AD68" s="60"/>
      <c r="AE68" s="30">
        <f t="shared" si="10"/>
        <v>0</v>
      </c>
      <c r="AF68" s="60"/>
      <c r="AG68" s="30">
        <f t="shared" si="11"/>
        <v>0</v>
      </c>
      <c r="AH68" s="60"/>
      <c r="AI68" s="30">
        <f t="shared" si="12"/>
        <v>0</v>
      </c>
      <c r="AJ68" s="60"/>
      <c r="AK68" s="30">
        <f t="shared" si="13"/>
        <v>0</v>
      </c>
      <c r="AL68" s="60"/>
      <c r="AM68" s="30">
        <f t="shared" si="14"/>
        <v>0</v>
      </c>
      <c r="AN68" s="60"/>
      <c r="AO68" s="30">
        <f t="shared" si="15"/>
        <v>0</v>
      </c>
      <c r="AP68" s="60"/>
      <c r="AQ68" s="30">
        <f t="shared" si="16"/>
        <v>0</v>
      </c>
      <c r="AR68" s="103">
        <f t="shared" si="17"/>
        <v>0</v>
      </c>
      <c r="AS68" s="104">
        <f t="shared" si="17"/>
        <v>0</v>
      </c>
    </row>
    <row r="69" spans="1:45" s="2" customFormat="1" hidden="1" x14ac:dyDescent="0.25">
      <c r="A69" s="25">
        <v>0.1</v>
      </c>
      <c r="B69" s="172"/>
      <c r="C69" s="26" t="s">
        <v>107</v>
      </c>
      <c r="D69" s="27">
        <v>1.4</v>
      </c>
      <c r="E69" s="27">
        <v>1.68</v>
      </c>
      <c r="F69" s="59">
        <v>273416</v>
      </c>
      <c r="G69" s="25">
        <v>0.1</v>
      </c>
      <c r="H69" s="29">
        <f t="shared" si="1"/>
        <v>284352.64000000001</v>
      </c>
      <c r="I69" s="29">
        <f t="shared" si="2"/>
        <v>292008.288</v>
      </c>
      <c r="J69" s="60"/>
      <c r="K69" s="30">
        <f t="shared" si="3"/>
        <v>0</v>
      </c>
      <c r="L69" s="62"/>
      <c r="M69" s="30">
        <f t="shared" si="4"/>
        <v>0</v>
      </c>
      <c r="N69" s="60"/>
      <c r="O69" s="30">
        <f t="shared" si="5"/>
        <v>0</v>
      </c>
      <c r="P69" s="60"/>
      <c r="Q69" s="30">
        <f t="shared" si="6"/>
        <v>0</v>
      </c>
      <c r="R69" s="60"/>
      <c r="S69" s="30">
        <f t="shared" si="7"/>
        <v>0</v>
      </c>
      <c r="T69" s="91"/>
      <c r="U69" s="91"/>
      <c r="V69" s="91"/>
      <c r="W69" s="91"/>
      <c r="X69" s="91"/>
      <c r="Y69" s="91"/>
      <c r="Z69" s="60"/>
      <c r="AA69" s="30">
        <f t="shared" si="8"/>
        <v>0</v>
      </c>
      <c r="AB69" s="60"/>
      <c r="AC69" s="30">
        <f t="shared" si="9"/>
        <v>0</v>
      </c>
      <c r="AD69" s="60"/>
      <c r="AE69" s="30">
        <f t="shared" si="10"/>
        <v>0</v>
      </c>
      <c r="AF69" s="60"/>
      <c r="AG69" s="30">
        <f t="shared" si="11"/>
        <v>0</v>
      </c>
      <c r="AH69" s="60"/>
      <c r="AI69" s="30">
        <f t="shared" si="12"/>
        <v>0</v>
      </c>
      <c r="AJ69" s="60"/>
      <c r="AK69" s="30">
        <f t="shared" si="13"/>
        <v>0</v>
      </c>
      <c r="AL69" s="60"/>
      <c r="AM69" s="30">
        <f t="shared" si="14"/>
        <v>0</v>
      </c>
      <c r="AN69" s="60"/>
      <c r="AO69" s="30">
        <f t="shared" si="15"/>
        <v>0</v>
      </c>
      <c r="AP69" s="60"/>
      <c r="AQ69" s="30">
        <f t="shared" si="16"/>
        <v>0</v>
      </c>
      <c r="AR69" s="103">
        <f t="shared" si="17"/>
        <v>0</v>
      </c>
      <c r="AS69" s="104">
        <f t="shared" si="17"/>
        <v>0</v>
      </c>
    </row>
    <row r="70" spans="1:45" s="2" customFormat="1" hidden="1" x14ac:dyDescent="0.25">
      <c r="A70" s="25">
        <v>0.1</v>
      </c>
      <c r="B70" s="172"/>
      <c r="C70" s="26" t="s">
        <v>108</v>
      </c>
      <c r="D70" s="27">
        <v>1.4</v>
      </c>
      <c r="E70" s="27">
        <v>1.68</v>
      </c>
      <c r="F70" s="59">
        <v>298371</v>
      </c>
      <c r="G70" s="25">
        <v>0.1</v>
      </c>
      <c r="H70" s="29">
        <f t="shared" si="1"/>
        <v>310305.84000000003</v>
      </c>
      <c r="I70" s="29">
        <f t="shared" si="2"/>
        <v>318660.228</v>
      </c>
      <c r="J70" s="60"/>
      <c r="K70" s="30">
        <f t="shared" si="3"/>
        <v>0</v>
      </c>
      <c r="L70" s="62"/>
      <c r="M70" s="30">
        <f t="shared" si="4"/>
        <v>0</v>
      </c>
      <c r="N70" s="60"/>
      <c r="O70" s="30">
        <f t="shared" si="5"/>
        <v>0</v>
      </c>
      <c r="P70" s="60"/>
      <c r="Q70" s="30">
        <f t="shared" si="6"/>
        <v>0</v>
      </c>
      <c r="R70" s="60"/>
      <c r="S70" s="30">
        <f t="shared" si="7"/>
        <v>0</v>
      </c>
      <c r="T70" s="91"/>
      <c r="U70" s="91"/>
      <c r="V70" s="91"/>
      <c r="W70" s="91"/>
      <c r="X70" s="91"/>
      <c r="Y70" s="91"/>
      <c r="Z70" s="60"/>
      <c r="AA70" s="30">
        <f t="shared" si="8"/>
        <v>0</v>
      </c>
      <c r="AB70" s="60"/>
      <c r="AC70" s="30">
        <f t="shared" si="9"/>
        <v>0</v>
      </c>
      <c r="AD70" s="60"/>
      <c r="AE70" s="30">
        <f t="shared" si="10"/>
        <v>0</v>
      </c>
      <c r="AF70" s="60"/>
      <c r="AG70" s="30">
        <f t="shared" si="11"/>
        <v>0</v>
      </c>
      <c r="AH70" s="60"/>
      <c r="AI70" s="30">
        <f t="shared" si="12"/>
        <v>0</v>
      </c>
      <c r="AJ70" s="60"/>
      <c r="AK70" s="30">
        <f t="shared" si="13"/>
        <v>0</v>
      </c>
      <c r="AL70" s="60"/>
      <c r="AM70" s="30">
        <f t="shared" si="14"/>
        <v>0</v>
      </c>
      <c r="AN70" s="60"/>
      <c r="AO70" s="30">
        <f t="shared" si="15"/>
        <v>0</v>
      </c>
      <c r="AP70" s="60"/>
      <c r="AQ70" s="30">
        <f t="shared" si="16"/>
        <v>0</v>
      </c>
      <c r="AR70" s="103">
        <f t="shared" si="17"/>
        <v>0</v>
      </c>
      <c r="AS70" s="104">
        <f t="shared" si="17"/>
        <v>0</v>
      </c>
    </row>
    <row r="71" spans="1:45" s="2" customFormat="1" hidden="1" x14ac:dyDescent="0.25">
      <c r="A71" s="25">
        <v>0.09</v>
      </c>
      <c r="B71" s="172"/>
      <c r="C71" s="26" t="s">
        <v>109</v>
      </c>
      <c r="D71" s="27">
        <v>1.4</v>
      </c>
      <c r="E71" s="27">
        <v>1.68</v>
      </c>
      <c r="F71" s="59">
        <v>327854</v>
      </c>
      <c r="G71" s="25">
        <v>0.09</v>
      </c>
      <c r="H71" s="29">
        <f t="shared" si="1"/>
        <v>339656.74400000001</v>
      </c>
      <c r="I71" s="29">
        <f t="shared" si="2"/>
        <v>347918.66479999997</v>
      </c>
      <c r="J71" s="60"/>
      <c r="K71" s="30">
        <f t="shared" si="3"/>
        <v>0</v>
      </c>
      <c r="L71" s="62"/>
      <c r="M71" s="30">
        <f t="shared" si="4"/>
        <v>0</v>
      </c>
      <c r="N71" s="60"/>
      <c r="O71" s="30">
        <f t="shared" si="5"/>
        <v>0</v>
      </c>
      <c r="P71" s="60"/>
      <c r="Q71" s="30">
        <f t="shared" si="6"/>
        <v>0</v>
      </c>
      <c r="R71" s="60"/>
      <c r="S71" s="30">
        <f t="shared" si="7"/>
        <v>0</v>
      </c>
      <c r="T71" s="91"/>
      <c r="U71" s="91"/>
      <c r="V71" s="91"/>
      <c r="W71" s="91"/>
      <c r="X71" s="91"/>
      <c r="Y71" s="91"/>
      <c r="Z71" s="60"/>
      <c r="AA71" s="30">
        <f t="shared" si="8"/>
        <v>0</v>
      </c>
      <c r="AB71" s="60"/>
      <c r="AC71" s="30">
        <f t="shared" si="9"/>
        <v>0</v>
      </c>
      <c r="AD71" s="60"/>
      <c r="AE71" s="30">
        <f t="shared" si="10"/>
        <v>0</v>
      </c>
      <c r="AF71" s="60"/>
      <c r="AG71" s="30">
        <f t="shared" si="11"/>
        <v>0</v>
      </c>
      <c r="AH71" s="60"/>
      <c r="AI71" s="30">
        <f t="shared" si="12"/>
        <v>0</v>
      </c>
      <c r="AJ71" s="60"/>
      <c r="AK71" s="30">
        <f t="shared" si="13"/>
        <v>0</v>
      </c>
      <c r="AL71" s="60"/>
      <c r="AM71" s="30">
        <f t="shared" si="14"/>
        <v>0</v>
      </c>
      <c r="AN71" s="60"/>
      <c r="AO71" s="30">
        <f t="shared" si="15"/>
        <v>0</v>
      </c>
      <c r="AP71" s="60"/>
      <c r="AQ71" s="30">
        <f t="shared" si="16"/>
        <v>0</v>
      </c>
      <c r="AR71" s="103">
        <f t="shared" si="17"/>
        <v>0</v>
      </c>
      <c r="AS71" s="104">
        <f t="shared" si="17"/>
        <v>0</v>
      </c>
    </row>
    <row r="72" spans="1:45" s="2" customFormat="1" ht="30" hidden="1" x14ac:dyDescent="0.25">
      <c r="A72" s="25">
        <v>0.17</v>
      </c>
      <c r="B72" s="172"/>
      <c r="C72" s="26" t="s">
        <v>110</v>
      </c>
      <c r="D72" s="27">
        <v>1.4</v>
      </c>
      <c r="E72" s="27">
        <v>1.68</v>
      </c>
      <c r="F72" s="28">
        <v>162154</v>
      </c>
      <c r="G72" s="25">
        <v>0.17</v>
      </c>
      <c r="H72" s="29">
        <f t="shared" si="1"/>
        <v>173180.47200000001</v>
      </c>
      <c r="I72" s="29">
        <f t="shared" si="2"/>
        <v>180899.0024</v>
      </c>
      <c r="J72" s="30"/>
      <c r="K72" s="30">
        <f t="shared" si="3"/>
        <v>0</v>
      </c>
      <c r="L72" s="31"/>
      <c r="M72" s="30">
        <f t="shared" si="4"/>
        <v>0</v>
      </c>
      <c r="N72" s="30"/>
      <c r="O72" s="30">
        <f t="shared" si="5"/>
        <v>0</v>
      </c>
      <c r="P72" s="30"/>
      <c r="Q72" s="30">
        <f t="shared" si="6"/>
        <v>0</v>
      </c>
      <c r="R72" s="30"/>
      <c r="S72" s="30">
        <f t="shared" si="7"/>
        <v>0</v>
      </c>
      <c r="T72" s="91"/>
      <c r="U72" s="91"/>
      <c r="V72" s="91"/>
      <c r="W72" s="91"/>
      <c r="X72" s="91"/>
      <c r="Y72" s="91"/>
      <c r="Z72" s="30"/>
      <c r="AA72" s="30">
        <f t="shared" si="8"/>
        <v>0</v>
      </c>
      <c r="AB72" s="30"/>
      <c r="AC72" s="30">
        <f t="shared" si="9"/>
        <v>0</v>
      </c>
      <c r="AD72" s="30"/>
      <c r="AE72" s="30">
        <f t="shared" si="10"/>
        <v>0</v>
      </c>
      <c r="AF72" s="30"/>
      <c r="AG72" s="30">
        <f t="shared" si="11"/>
        <v>0</v>
      </c>
      <c r="AH72" s="30"/>
      <c r="AI72" s="30">
        <f t="shared" si="12"/>
        <v>0</v>
      </c>
      <c r="AJ72" s="30"/>
      <c r="AK72" s="30">
        <f t="shared" si="13"/>
        <v>0</v>
      </c>
      <c r="AL72" s="30"/>
      <c r="AM72" s="30">
        <f t="shared" si="14"/>
        <v>0</v>
      </c>
      <c r="AN72" s="30"/>
      <c r="AO72" s="30">
        <f t="shared" si="15"/>
        <v>0</v>
      </c>
      <c r="AP72" s="30"/>
      <c r="AQ72" s="30">
        <f t="shared" si="16"/>
        <v>0</v>
      </c>
      <c r="AR72" s="103">
        <f t="shared" si="17"/>
        <v>0</v>
      </c>
      <c r="AS72" s="104">
        <f t="shared" si="17"/>
        <v>0</v>
      </c>
    </row>
    <row r="73" spans="1:45" s="2" customFormat="1" ht="30" hidden="1" x14ac:dyDescent="0.25">
      <c r="A73" s="25">
        <v>0.15</v>
      </c>
      <c r="B73" s="172"/>
      <c r="C73" s="26" t="s">
        <v>111</v>
      </c>
      <c r="D73" s="27">
        <v>1.4</v>
      </c>
      <c r="E73" s="27">
        <v>1.68</v>
      </c>
      <c r="F73" s="28">
        <v>302578</v>
      </c>
      <c r="G73" s="25">
        <v>0.15</v>
      </c>
      <c r="H73" s="29">
        <f t="shared" si="1"/>
        <v>320732.68</v>
      </c>
      <c r="I73" s="29">
        <f t="shared" si="2"/>
        <v>333440.95599999995</v>
      </c>
      <c r="J73" s="30"/>
      <c r="K73" s="30">
        <f t="shared" si="3"/>
        <v>0</v>
      </c>
      <c r="L73" s="31"/>
      <c r="M73" s="30">
        <f t="shared" si="4"/>
        <v>0</v>
      </c>
      <c r="N73" s="30"/>
      <c r="O73" s="30">
        <f t="shared" si="5"/>
        <v>0</v>
      </c>
      <c r="P73" s="30"/>
      <c r="Q73" s="30">
        <f t="shared" si="6"/>
        <v>0</v>
      </c>
      <c r="R73" s="30"/>
      <c r="S73" s="30">
        <f t="shared" si="7"/>
        <v>0</v>
      </c>
      <c r="T73" s="91"/>
      <c r="U73" s="91"/>
      <c r="V73" s="91"/>
      <c r="W73" s="91"/>
      <c r="X73" s="91"/>
      <c r="Y73" s="91"/>
      <c r="Z73" s="30"/>
      <c r="AA73" s="30">
        <f t="shared" si="8"/>
        <v>0</v>
      </c>
      <c r="AB73" s="30"/>
      <c r="AC73" s="30">
        <f t="shared" si="9"/>
        <v>0</v>
      </c>
      <c r="AD73" s="30"/>
      <c r="AE73" s="30">
        <f t="shared" si="10"/>
        <v>0</v>
      </c>
      <c r="AF73" s="30"/>
      <c r="AG73" s="30">
        <f t="shared" si="11"/>
        <v>0</v>
      </c>
      <c r="AH73" s="30"/>
      <c r="AI73" s="30">
        <f t="shared" si="12"/>
        <v>0</v>
      </c>
      <c r="AJ73" s="30"/>
      <c r="AK73" s="30">
        <f t="shared" si="13"/>
        <v>0</v>
      </c>
      <c r="AL73" s="30"/>
      <c r="AM73" s="30">
        <f t="shared" si="14"/>
        <v>0</v>
      </c>
      <c r="AN73" s="30"/>
      <c r="AO73" s="30">
        <f t="shared" si="15"/>
        <v>0</v>
      </c>
      <c r="AP73" s="30"/>
      <c r="AQ73" s="30">
        <f t="shared" si="16"/>
        <v>0</v>
      </c>
      <c r="AR73" s="103">
        <f t="shared" si="17"/>
        <v>0</v>
      </c>
      <c r="AS73" s="104">
        <f t="shared" si="17"/>
        <v>0</v>
      </c>
    </row>
    <row r="74" spans="1:45" s="2" customFormat="1" ht="30" hidden="1" x14ac:dyDescent="0.25">
      <c r="A74" s="25">
        <v>0.38</v>
      </c>
      <c r="B74" s="172"/>
      <c r="C74" s="26" t="s">
        <v>112</v>
      </c>
      <c r="D74" s="27">
        <v>1.4</v>
      </c>
      <c r="E74" s="27">
        <v>1.68</v>
      </c>
      <c r="F74" s="28">
        <v>240444</v>
      </c>
      <c r="G74" s="25">
        <v>0.38</v>
      </c>
      <c r="H74" s="29">
        <f t="shared" si="1"/>
        <v>276991.48799999995</v>
      </c>
      <c r="I74" s="29">
        <f t="shared" si="2"/>
        <v>302574.72959999996</v>
      </c>
      <c r="J74" s="30"/>
      <c r="K74" s="30">
        <f t="shared" si="3"/>
        <v>0</v>
      </c>
      <c r="L74" s="31"/>
      <c r="M74" s="30">
        <f t="shared" si="4"/>
        <v>0</v>
      </c>
      <c r="N74" s="30"/>
      <c r="O74" s="30">
        <f t="shared" si="5"/>
        <v>0</v>
      </c>
      <c r="P74" s="30"/>
      <c r="Q74" s="30">
        <f t="shared" si="6"/>
        <v>0</v>
      </c>
      <c r="R74" s="30"/>
      <c r="S74" s="30">
        <f t="shared" si="7"/>
        <v>0</v>
      </c>
      <c r="T74" s="91"/>
      <c r="U74" s="91"/>
      <c r="V74" s="91"/>
      <c r="W74" s="91"/>
      <c r="X74" s="91"/>
      <c r="Y74" s="91"/>
      <c r="Z74" s="30"/>
      <c r="AA74" s="30">
        <f t="shared" si="8"/>
        <v>0</v>
      </c>
      <c r="AB74" s="30"/>
      <c r="AC74" s="30">
        <f t="shared" si="9"/>
        <v>0</v>
      </c>
      <c r="AD74" s="30"/>
      <c r="AE74" s="30">
        <f t="shared" si="10"/>
        <v>0</v>
      </c>
      <c r="AF74" s="30"/>
      <c r="AG74" s="30">
        <f t="shared" si="11"/>
        <v>0</v>
      </c>
      <c r="AH74" s="30"/>
      <c r="AI74" s="30">
        <f t="shared" si="12"/>
        <v>0</v>
      </c>
      <c r="AJ74" s="30"/>
      <c r="AK74" s="30">
        <f t="shared" si="13"/>
        <v>0</v>
      </c>
      <c r="AL74" s="30"/>
      <c r="AM74" s="30">
        <f t="shared" si="14"/>
        <v>0</v>
      </c>
      <c r="AN74" s="30"/>
      <c r="AO74" s="30">
        <f t="shared" si="15"/>
        <v>0</v>
      </c>
      <c r="AP74" s="30"/>
      <c r="AQ74" s="30">
        <f t="shared" si="16"/>
        <v>0</v>
      </c>
      <c r="AR74" s="103">
        <f t="shared" si="17"/>
        <v>0</v>
      </c>
      <c r="AS74" s="104">
        <f t="shared" si="17"/>
        <v>0</v>
      </c>
    </row>
    <row r="75" spans="1:45" s="2" customFormat="1" ht="45" hidden="1" x14ac:dyDescent="0.25">
      <c r="A75" s="25">
        <v>0.17</v>
      </c>
      <c r="B75" s="172"/>
      <c r="C75" s="26" t="s">
        <v>113</v>
      </c>
      <c r="D75" s="27">
        <v>1.4</v>
      </c>
      <c r="E75" s="27">
        <v>1.68</v>
      </c>
      <c r="F75" s="28">
        <v>770187</v>
      </c>
      <c r="G75" s="25">
        <v>0.17</v>
      </c>
      <c r="H75" s="29">
        <f t="shared" si="1"/>
        <v>822559.71600000001</v>
      </c>
      <c r="I75" s="29">
        <f t="shared" si="2"/>
        <v>859220.61719999998</v>
      </c>
      <c r="J75" s="30"/>
      <c r="K75" s="30">
        <f t="shared" si="3"/>
        <v>0</v>
      </c>
      <c r="L75" s="31"/>
      <c r="M75" s="30">
        <f t="shared" si="4"/>
        <v>0</v>
      </c>
      <c r="N75" s="30"/>
      <c r="O75" s="30">
        <f t="shared" si="5"/>
        <v>0</v>
      </c>
      <c r="P75" s="30"/>
      <c r="Q75" s="30">
        <f t="shared" si="6"/>
        <v>0</v>
      </c>
      <c r="R75" s="30"/>
      <c r="S75" s="30">
        <f t="shared" si="7"/>
        <v>0</v>
      </c>
      <c r="T75" s="91"/>
      <c r="U75" s="91"/>
      <c r="V75" s="91"/>
      <c r="W75" s="91"/>
      <c r="X75" s="91"/>
      <c r="Y75" s="91"/>
      <c r="Z75" s="30"/>
      <c r="AA75" s="30">
        <f t="shared" si="8"/>
        <v>0</v>
      </c>
      <c r="AB75" s="30"/>
      <c r="AC75" s="30">
        <f t="shared" si="9"/>
        <v>0</v>
      </c>
      <c r="AD75" s="30"/>
      <c r="AE75" s="30">
        <f t="shared" si="10"/>
        <v>0</v>
      </c>
      <c r="AF75" s="30"/>
      <c r="AG75" s="30">
        <f t="shared" si="11"/>
        <v>0</v>
      </c>
      <c r="AH75" s="30"/>
      <c r="AI75" s="30">
        <f t="shared" si="12"/>
        <v>0</v>
      </c>
      <c r="AJ75" s="30"/>
      <c r="AK75" s="30">
        <f t="shared" si="13"/>
        <v>0</v>
      </c>
      <c r="AL75" s="30"/>
      <c r="AM75" s="30">
        <f t="shared" si="14"/>
        <v>0</v>
      </c>
      <c r="AN75" s="30"/>
      <c r="AO75" s="30">
        <f t="shared" si="15"/>
        <v>0</v>
      </c>
      <c r="AP75" s="30"/>
      <c r="AQ75" s="30">
        <f t="shared" si="16"/>
        <v>0</v>
      </c>
      <c r="AR75" s="103">
        <f t="shared" si="17"/>
        <v>0</v>
      </c>
      <c r="AS75" s="104">
        <f t="shared" si="17"/>
        <v>0</v>
      </c>
    </row>
    <row r="76" spans="1:45" s="2" customFormat="1" hidden="1" x14ac:dyDescent="0.25">
      <c r="A76" s="25">
        <v>0.52</v>
      </c>
      <c r="B76" s="173"/>
      <c r="C76" s="26" t="s">
        <v>114</v>
      </c>
      <c r="D76" s="27">
        <v>1.4</v>
      </c>
      <c r="E76" s="27">
        <v>1.68</v>
      </c>
      <c r="F76" s="28">
        <v>415101</v>
      </c>
      <c r="G76" s="25">
        <v>0.52</v>
      </c>
      <c r="H76" s="29">
        <f t="shared" si="1"/>
        <v>501442.00799999997</v>
      </c>
      <c r="I76" s="29">
        <f t="shared" si="2"/>
        <v>561880.71360000002</v>
      </c>
      <c r="J76" s="30"/>
      <c r="K76" s="30">
        <f t="shared" si="3"/>
        <v>0</v>
      </c>
      <c r="L76" s="31"/>
      <c r="M76" s="30">
        <f t="shared" si="4"/>
        <v>0</v>
      </c>
      <c r="N76" s="30"/>
      <c r="O76" s="30">
        <f t="shared" si="5"/>
        <v>0</v>
      </c>
      <c r="P76" s="30"/>
      <c r="Q76" s="30">
        <f t="shared" si="6"/>
        <v>0</v>
      </c>
      <c r="R76" s="30"/>
      <c r="S76" s="30">
        <f t="shared" si="7"/>
        <v>0</v>
      </c>
      <c r="T76" s="91"/>
      <c r="U76" s="91"/>
      <c r="V76" s="91"/>
      <c r="W76" s="91"/>
      <c r="X76" s="91"/>
      <c r="Y76" s="91"/>
      <c r="Z76" s="30"/>
      <c r="AA76" s="30">
        <f t="shared" si="8"/>
        <v>0</v>
      </c>
      <c r="AB76" s="30"/>
      <c r="AC76" s="30">
        <f t="shared" si="9"/>
        <v>0</v>
      </c>
      <c r="AD76" s="30"/>
      <c r="AE76" s="30">
        <f t="shared" si="10"/>
        <v>0</v>
      </c>
      <c r="AF76" s="30"/>
      <c r="AG76" s="30">
        <f t="shared" si="11"/>
        <v>0</v>
      </c>
      <c r="AH76" s="30"/>
      <c r="AI76" s="30">
        <f t="shared" si="12"/>
        <v>0</v>
      </c>
      <c r="AJ76" s="30"/>
      <c r="AK76" s="30">
        <f t="shared" si="13"/>
        <v>0</v>
      </c>
      <c r="AL76" s="30"/>
      <c r="AM76" s="30">
        <f t="shared" si="14"/>
        <v>0</v>
      </c>
      <c r="AN76" s="30"/>
      <c r="AO76" s="30">
        <f t="shared" si="15"/>
        <v>0</v>
      </c>
      <c r="AP76" s="30"/>
      <c r="AQ76" s="30">
        <f t="shared" si="16"/>
        <v>0</v>
      </c>
      <c r="AR76" s="103">
        <f t="shared" si="17"/>
        <v>0</v>
      </c>
      <c r="AS76" s="104">
        <f t="shared" si="17"/>
        <v>0</v>
      </c>
    </row>
    <row r="77" spans="1:45" s="2" customFormat="1" hidden="1" x14ac:dyDescent="0.25">
      <c r="A77" s="25"/>
      <c r="B77" s="102"/>
      <c r="C77" s="48" t="s">
        <v>115</v>
      </c>
      <c r="D77" s="51"/>
      <c r="E77" s="51"/>
      <c r="F77" s="52"/>
      <c r="G77" s="53"/>
      <c r="H77" s="54"/>
      <c r="I77" s="54"/>
      <c r="J77" s="55"/>
      <c r="K77" s="55"/>
      <c r="L77" s="56"/>
      <c r="M77" s="55"/>
      <c r="N77" s="55"/>
      <c r="O77" s="55"/>
      <c r="P77" s="55"/>
      <c r="Q77" s="55"/>
      <c r="R77" s="55">
        <f>R78+R79</f>
        <v>0</v>
      </c>
      <c r="S77" s="55">
        <f t="shared" ref="S77:AS77" si="31">S78+S79</f>
        <v>0</v>
      </c>
      <c r="T77" s="95">
        <f t="shared" si="31"/>
        <v>0</v>
      </c>
      <c r="U77" s="95">
        <f t="shared" si="31"/>
        <v>0</v>
      </c>
      <c r="V77" s="95">
        <f t="shared" si="31"/>
        <v>0</v>
      </c>
      <c r="W77" s="95">
        <f t="shared" si="31"/>
        <v>0</v>
      </c>
      <c r="X77" s="95">
        <f t="shared" si="31"/>
        <v>0</v>
      </c>
      <c r="Y77" s="95">
        <f t="shared" si="31"/>
        <v>0</v>
      </c>
      <c r="Z77" s="55">
        <f t="shared" si="31"/>
        <v>0</v>
      </c>
      <c r="AA77" s="55">
        <f t="shared" si="31"/>
        <v>0</v>
      </c>
      <c r="AB77" s="55">
        <f t="shared" si="31"/>
        <v>0</v>
      </c>
      <c r="AC77" s="55">
        <f t="shared" si="31"/>
        <v>0</v>
      </c>
      <c r="AD77" s="55">
        <f t="shared" si="31"/>
        <v>0</v>
      </c>
      <c r="AE77" s="55">
        <f t="shared" si="31"/>
        <v>0</v>
      </c>
      <c r="AF77" s="55">
        <f t="shared" si="31"/>
        <v>0</v>
      </c>
      <c r="AG77" s="55">
        <f t="shared" si="31"/>
        <v>0</v>
      </c>
      <c r="AH77" s="55">
        <f t="shared" si="31"/>
        <v>0</v>
      </c>
      <c r="AI77" s="55">
        <f t="shared" si="31"/>
        <v>0</v>
      </c>
      <c r="AJ77" s="55">
        <f t="shared" si="31"/>
        <v>0</v>
      </c>
      <c r="AK77" s="55">
        <f t="shared" si="31"/>
        <v>0</v>
      </c>
      <c r="AL77" s="55">
        <f t="shared" si="31"/>
        <v>0</v>
      </c>
      <c r="AM77" s="55">
        <f t="shared" si="31"/>
        <v>0</v>
      </c>
      <c r="AN77" s="55">
        <f t="shared" si="31"/>
        <v>0</v>
      </c>
      <c r="AO77" s="55">
        <f t="shared" si="31"/>
        <v>0</v>
      </c>
      <c r="AP77" s="55">
        <f t="shared" si="31"/>
        <v>0</v>
      </c>
      <c r="AQ77" s="55">
        <f t="shared" si="31"/>
        <v>0</v>
      </c>
      <c r="AR77" s="105">
        <f t="shared" si="31"/>
        <v>0</v>
      </c>
      <c r="AS77" s="106">
        <f t="shared" si="31"/>
        <v>0</v>
      </c>
    </row>
    <row r="78" spans="1:45" s="2" customFormat="1" hidden="1" x14ac:dyDescent="0.25">
      <c r="A78" s="25">
        <v>0.18</v>
      </c>
      <c r="B78" s="171" t="s">
        <v>115</v>
      </c>
      <c r="C78" s="26" t="s">
        <v>116</v>
      </c>
      <c r="D78" s="27">
        <v>1.4</v>
      </c>
      <c r="E78" s="27">
        <v>1.68</v>
      </c>
      <c r="F78" s="28">
        <v>167250</v>
      </c>
      <c r="G78" s="25">
        <v>0.18</v>
      </c>
      <c r="H78" s="29">
        <f t="shared" si="1"/>
        <v>179292</v>
      </c>
      <c r="I78" s="29">
        <f t="shared" si="2"/>
        <v>187721.40000000002</v>
      </c>
      <c r="J78" s="30"/>
      <c r="K78" s="30">
        <f t="shared" si="3"/>
        <v>0</v>
      </c>
      <c r="L78" s="31"/>
      <c r="M78" s="30">
        <f t="shared" si="4"/>
        <v>0</v>
      </c>
      <c r="N78" s="30"/>
      <c r="O78" s="30">
        <f t="shared" si="5"/>
        <v>0</v>
      </c>
      <c r="P78" s="30"/>
      <c r="Q78" s="30">
        <f t="shared" si="6"/>
        <v>0</v>
      </c>
      <c r="R78" s="30"/>
      <c r="S78" s="30">
        <f t="shared" si="7"/>
        <v>0</v>
      </c>
      <c r="T78" s="91"/>
      <c r="U78" s="91"/>
      <c r="V78" s="91"/>
      <c r="W78" s="91"/>
      <c r="X78" s="91"/>
      <c r="Y78" s="91"/>
      <c r="Z78" s="30"/>
      <c r="AA78" s="30">
        <f t="shared" si="8"/>
        <v>0</v>
      </c>
      <c r="AB78" s="30"/>
      <c r="AC78" s="30">
        <f t="shared" si="9"/>
        <v>0</v>
      </c>
      <c r="AD78" s="30"/>
      <c r="AE78" s="30">
        <f t="shared" si="10"/>
        <v>0</v>
      </c>
      <c r="AF78" s="30"/>
      <c r="AG78" s="30">
        <f t="shared" si="11"/>
        <v>0</v>
      </c>
      <c r="AH78" s="30"/>
      <c r="AI78" s="30">
        <f t="shared" si="12"/>
        <v>0</v>
      </c>
      <c r="AJ78" s="30"/>
      <c r="AK78" s="30">
        <f t="shared" si="13"/>
        <v>0</v>
      </c>
      <c r="AL78" s="30"/>
      <c r="AM78" s="30">
        <f t="shared" si="14"/>
        <v>0</v>
      </c>
      <c r="AN78" s="30"/>
      <c r="AO78" s="30">
        <f t="shared" si="15"/>
        <v>0</v>
      </c>
      <c r="AP78" s="30"/>
      <c r="AQ78" s="30">
        <f t="shared" si="16"/>
        <v>0</v>
      </c>
      <c r="AR78" s="103">
        <f t="shared" si="17"/>
        <v>0</v>
      </c>
      <c r="AS78" s="104">
        <f t="shared" si="17"/>
        <v>0</v>
      </c>
    </row>
    <row r="79" spans="1:45" s="2" customFormat="1" hidden="1" x14ac:dyDescent="0.25">
      <c r="A79" s="25">
        <v>0.15</v>
      </c>
      <c r="B79" s="173"/>
      <c r="C79" s="26" t="s">
        <v>117</v>
      </c>
      <c r="D79" s="27">
        <v>1.4</v>
      </c>
      <c r="E79" s="27">
        <v>1.68</v>
      </c>
      <c r="F79" s="28">
        <v>291572</v>
      </c>
      <c r="G79" s="25">
        <v>0.15</v>
      </c>
      <c r="H79" s="29">
        <f t="shared" si="1"/>
        <v>309066.32</v>
      </c>
      <c r="I79" s="29">
        <f t="shared" si="2"/>
        <v>321312.34399999998</v>
      </c>
      <c r="J79" s="30"/>
      <c r="K79" s="30">
        <f t="shared" si="3"/>
        <v>0</v>
      </c>
      <c r="L79" s="31"/>
      <c r="M79" s="30">
        <f t="shared" si="4"/>
        <v>0</v>
      </c>
      <c r="N79" s="30"/>
      <c r="O79" s="30">
        <f t="shared" si="5"/>
        <v>0</v>
      </c>
      <c r="P79" s="30"/>
      <c r="Q79" s="30">
        <f t="shared" si="6"/>
        <v>0</v>
      </c>
      <c r="R79" s="30"/>
      <c r="S79" s="30">
        <f t="shared" si="7"/>
        <v>0</v>
      </c>
      <c r="T79" s="91"/>
      <c r="U79" s="91"/>
      <c r="V79" s="91"/>
      <c r="W79" s="91"/>
      <c r="X79" s="91"/>
      <c r="Y79" s="91"/>
      <c r="Z79" s="30"/>
      <c r="AA79" s="30">
        <f t="shared" si="8"/>
        <v>0</v>
      </c>
      <c r="AB79" s="30"/>
      <c r="AC79" s="30">
        <f t="shared" si="9"/>
        <v>0</v>
      </c>
      <c r="AD79" s="30"/>
      <c r="AE79" s="30">
        <f t="shared" si="10"/>
        <v>0</v>
      </c>
      <c r="AF79" s="30"/>
      <c r="AG79" s="30">
        <f t="shared" si="11"/>
        <v>0</v>
      </c>
      <c r="AH79" s="30"/>
      <c r="AI79" s="30">
        <f t="shared" si="12"/>
        <v>0</v>
      </c>
      <c r="AJ79" s="30"/>
      <c r="AK79" s="30">
        <f t="shared" si="13"/>
        <v>0</v>
      </c>
      <c r="AL79" s="30"/>
      <c r="AM79" s="30">
        <f t="shared" si="14"/>
        <v>0</v>
      </c>
      <c r="AN79" s="30"/>
      <c r="AO79" s="30">
        <f t="shared" si="15"/>
        <v>0</v>
      </c>
      <c r="AP79" s="30"/>
      <c r="AQ79" s="30">
        <f t="shared" si="16"/>
        <v>0</v>
      </c>
      <c r="AR79" s="103">
        <f t="shared" si="17"/>
        <v>0</v>
      </c>
      <c r="AS79" s="104">
        <f t="shared" si="17"/>
        <v>0</v>
      </c>
    </row>
    <row r="80" spans="1:45" s="2" customFormat="1" hidden="1" x14ac:dyDescent="0.25">
      <c r="A80" s="25"/>
      <c r="B80" s="100"/>
      <c r="C80" s="48" t="s">
        <v>118</v>
      </c>
      <c r="D80" s="51"/>
      <c r="E80" s="51"/>
      <c r="F80" s="52"/>
      <c r="G80" s="53"/>
      <c r="H80" s="54"/>
      <c r="I80" s="54"/>
      <c r="J80" s="55"/>
      <c r="K80" s="55"/>
      <c r="L80" s="56"/>
      <c r="M80" s="55"/>
      <c r="N80" s="55"/>
      <c r="O80" s="55"/>
      <c r="P80" s="55"/>
      <c r="Q80" s="55"/>
      <c r="R80" s="55">
        <f>SUM(R81:R85)</f>
        <v>0</v>
      </c>
      <c r="S80" s="55">
        <f t="shared" ref="S80:AS80" si="32">SUM(S81:S85)</f>
        <v>0</v>
      </c>
      <c r="T80" s="95">
        <f t="shared" si="32"/>
        <v>0</v>
      </c>
      <c r="U80" s="95">
        <f t="shared" si="32"/>
        <v>0</v>
      </c>
      <c r="V80" s="95">
        <f t="shared" si="32"/>
        <v>0</v>
      </c>
      <c r="W80" s="95">
        <f t="shared" si="32"/>
        <v>0</v>
      </c>
      <c r="X80" s="95">
        <f t="shared" si="32"/>
        <v>0</v>
      </c>
      <c r="Y80" s="95">
        <f t="shared" si="32"/>
        <v>0</v>
      </c>
      <c r="Z80" s="55">
        <f t="shared" si="32"/>
        <v>0</v>
      </c>
      <c r="AA80" s="55">
        <f t="shared" si="32"/>
        <v>0</v>
      </c>
      <c r="AB80" s="55">
        <f t="shared" si="32"/>
        <v>0</v>
      </c>
      <c r="AC80" s="55">
        <f t="shared" si="32"/>
        <v>0</v>
      </c>
      <c r="AD80" s="55">
        <f t="shared" si="32"/>
        <v>0</v>
      </c>
      <c r="AE80" s="55">
        <f t="shared" si="32"/>
        <v>0</v>
      </c>
      <c r="AF80" s="55">
        <f t="shared" si="32"/>
        <v>0</v>
      </c>
      <c r="AG80" s="55">
        <f t="shared" si="32"/>
        <v>0</v>
      </c>
      <c r="AH80" s="55">
        <f t="shared" si="32"/>
        <v>0</v>
      </c>
      <c r="AI80" s="55">
        <f t="shared" si="32"/>
        <v>0</v>
      </c>
      <c r="AJ80" s="55">
        <f t="shared" si="32"/>
        <v>0</v>
      </c>
      <c r="AK80" s="55">
        <f t="shared" si="32"/>
        <v>0</v>
      </c>
      <c r="AL80" s="55">
        <f t="shared" si="32"/>
        <v>0</v>
      </c>
      <c r="AM80" s="55">
        <f t="shared" si="32"/>
        <v>0</v>
      </c>
      <c r="AN80" s="55">
        <f t="shared" si="32"/>
        <v>0</v>
      </c>
      <c r="AO80" s="55">
        <f t="shared" si="32"/>
        <v>0</v>
      </c>
      <c r="AP80" s="55">
        <f t="shared" si="32"/>
        <v>0</v>
      </c>
      <c r="AQ80" s="55">
        <f t="shared" si="32"/>
        <v>0</v>
      </c>
      <c r="AR80" s="105">
        <f t="shared" si="32"/>
        <v>0</v>
      </c>
      <c r="AS80" s="106">
        <f t="shared" si="32"/>
        <v>0</v>
      </c>
    </row>
    <row r="81" spans="1:45" s="2" customFormat="1" ht="15.75" hidden="1" customHeight="1" x14ac:dyDescent="0.25">
      <c r="A81" s="25">
        <v>0.25</v>
      </c>
      <c r="B81" s="169" t="s">
        <v>118</v>
      </c>
      <c r="C81" s="26" t="s">
        <v>119</v>
      </c>
      <c r="D81" s="27">
        <v>1.4</v>
      </c>
      <c r="E81" s="27">
        <v>1.68</v>
      </c>
      <c r="F81" s="28">
        <v>156563</v>
      </c>
      <c r="G81" s="25">
        <v>0.25</v>
      </c>
      <c r="H81" s="29">
        <f t="shared" si="1"/>
        <v>172219.30000000002</v>
      </c>
      <c r="I81" s="29">
        <f t="shared" si="2"/>
        <v>183178.71</v>
      </c>
      <c r="J81" s="30"/>
      <c r="K81" s="30">
        <f t="shared" si="3"/>
        <v>0</v>
      </c>
      <c r="L81" s="31"/>
      <c r="M81" s="30">
        <f t="shared" si="4"/>
        <v>0</v>
      </c>
      <c r="N81" s="30"/>
      <c r="O81" s="30">
        <f t="shared" si="5"/>
        <v>0</v>
      </c>
      <c r="P81" s="30"/>
      <c r="Q81" s="30">
        <f t="shared" si="6"/>
        <v>0</v>
      </c>
      <c r="R81" s="30"/>
      <c r="S81" s="30">
        <f t="shared" si="7"/>
        <v>0</v>
      </c>
      <c r="T81" s="91"/>
      <c r="U81" s="91"/>
      <c r="V81" s="91"/>
      <c r="W81" s="91"/>
      <c r="X81" s="91"/>
      <c r="Y81" s="91"/>
      <c r="Z81" s="30"/>
      <c r="AA81" s="30">
        <f t="shared" si="8"/>
        <v>0</v>
      </c>
      <c r="AB81" s="30"/>
      <c r="AC81" s="30">
        <f t="shared" si="9"/>
        <v>0</v>
      </c>
      <c r="AD81" s="30"/>
      <c r="AE81" s="30">
        <f t="shared" si="10"/>
        <v>0</v>
      </c>
      <c r="AF81" s="30"/>
      <c r="AG81" s="30">
        <f t="shared" si="11"/>
        <v>0</v>
      </c>
      <c r="AH81" s="30"/>
      <c r="AI81" s="30">
        <f t="shared" si="12"/>
        <v>0</v>
      </c>
      <c r="AJ81" s="30"/>
      <c r="AK81" s="30">
        <f t="shared" si="13"/>
        <v>0</v>
      </c>
      <c r="AL81" s="30"/>
      <c r="AM81" s="30">
        <f t="shared" si="14"/>
        <v>0</v>
      </c>
      <c r="AN81" s="30"/>
      <c r="AO81" s="30">
        <f t="shared" si="15"/>
        <v>0</v>
      </c>
      <c r="AP81" s="30"/>
      <c r="AQ81" s="30">
        <f t="shared" si="16"/>
        <v>0</v>
      </c>
      <c r="AR81" s="103">
        <f t="shared" si="17"/>
        <v>0</v>
      </c>
      <c r="AS81" s="104">
        <f t="shared" si="17"/>
        <v>0</v>
      </c>
    </row>
    <row r="82" spans="1:45" s="2" customFormat="1" hidden="1" x14ac:dyDescent="0.25">
      <c r="A82" s="25">
        <v>0.33</v>
      </c>
      <c r="B82" s="169"/>
      <c r="C82" s="26" t="s">
        <v>120</v>
      </c>
      <c r="D82" s="27">
        <v>1.4</v>
      </c>
      <c r="E82" s="27">
        <v>1.68</v>
      </c>
      <c r="F82" s="28">
        <v>319018</v>
      </c>
      <c r="G82" s="25">
        <v>0.33</v>
      </c>
      <c r="H82" s="29">
        <f t="shared" si="1"/>
        <v>361128.37599999999</v>
      </c>
      <c r="I82" s="29">
        <f t="shared" si="2"/>
        <v>390605.63919999998</v>
      </c>
      <c r="J82" s="30"/>
      <c r="K82" s="30">
        <f t="shared" si="3"/>
        <v>0</v>
      </c>
      <c r="L82" s="31"/>
      <c r="M82" s="30">
        <f t="shared" si="4"/>
        <v>0</v>
      </c>
      <c r="N82" s="30"/>
      <c r="O82" s="30">
        <f t="shared" si="5"/>
        <v>0</v>
      </c>
      <c r="P82" s="30"/>
      <c r="Q82" s="30">
        <f t="shared" si="6"/>
        <v>0</v>
      </c>
      <c r="R82" s="30"/>
      <c r="S82" s="30">
        <f t="shared" si="7"/>
        <v>0</v>
      </c>
      <c r="T82" s="91"/>
      <c r="U82" s="91"/>
      <c r="V82" s="91"/>
      <c r="W82" s="91"/>
      <c r="X82" s="91"/>
      <c r="Y82" s="91"/>
      <c r="Z82" s="30"/>
      <c r="AA82" s="30">
        <f t="shared" si="8"/>
        <v>0</v>
      </c>
      <c r="AB82" s="30"/>
      <c r="AC82" s="30">
        <f t="shared" si="9"/>
        <v>0</v>
      </c>
      <c r="AD82" s="30"/>
      <c r="AE82" s="30">
        <f t="shared" si="10"/>
        <v>0</v>
      </c>
      <c r="AF82" s="30"/>
      <c r="AG82" s="30">
        <f t="shared" si="11"/>
        <v>0</v>
      </c>
      <c r="AH82" s="30"/>
      <c r="AI82" s="30">
        <f t="shared" si="12"/>
        <v>0</v>
      </c>
      <c r="AJ82" s="30"/>
      <c r="AK82" s="30">
        <f t="shared" si="13"/>
        <v>0</v>
      </c>
      <c r="AL82" s="30"/>
      <c r="AM82" s="30">
        <f t="shared" si="14"/>
        <v>0</v>
      </c>
      <c r="AN82" s="30"/>
      <c r="AO82" s="30">
        <f t="shared" si="15"/>
        <v>0</v>
      </c>
      <c r="AP82" s="30"/>
      <c r="AQ82" s="30">
        <f t="shared" si="16"/>
        <v>0</v>
      </c>
      <c r="AR82" s="103">
        <f t="shared" si="17"/>
        <v>0</v>
      </c>
      <c r="AS82" s="104">
        <f t="shared" si="17"/>
        <v>0</v>
      </c>
    </row>
    <row r="83" spans="1:45" s="2" customFormat="1" hidden="1" x14ac:dyDescent="0.25">
      <c r="A83" s="25">
        <v>0.2</v>
      </c>
      <c r="B83" s="169"/>
      <c r="C83" s="26" t="s">
        <v>121</v>
      </c>
      <c r="D83" s="27">
        <v>1.4</v>
      </c>
      <c r="E83" s="27">
        <v>1.68</v>
      </c>
      <c r="F83" s="28">
        <v>185111</v>
      </c>
      <c r="G83" s="25">
        <v>0.23</v>
      </c>
      <c r="H83" s="29">
        <f t="shared" si="1"/>
        <v>202141.21200000003</v>
      </c>
      <c r="I83" s="29">
        <f t="shared" si="2"/>
        <v>214062.36040000001</v>
      </c>
      <c r="J83" s="30"/>
      <c r="K83" s="30">
        <f t="shared" si="3"/>
        <v>0</v>
      </c>
      <c r="L83" s="31"/>
      <c r="M83" s="30">
        <f t="shared" si="4"/>
        <v>0</v>
      </c>
      <c r="N83" s="30"/>
      <c r="O83" s="30">
        <f t="shared" si="5"/>
        <v>0</v>
      </c>
      <c r="P83" s="30"/>
      <c r="Q83" s="30">
        <f t="shared" si="6"/>
        <v>0</v>
      </c>
      <c r="R83" s="30"/>
      <c r="S83" s="30">
        <f t="shared" si="7"/>
        <v>0</v>
      </c>
      <c r="T83" s="91"/>
      <c r="U83" s="91"/>
      <c r="V83" s="91"/>
      <c r="W83" s="91"/>
      <c r="X83" s="91"/>
      <c r="Y83" s="91"/>
      <c r="Z83" s="30"/>
      <c r="AA83" s="30">
        <f t="shared" si="8"/>
        <v>0</v>
      </c>
      <c r="AB83" s="30"/>
      <c r="AC83" s="30">
        <f t="shared" si="9"/>
        <v>0</v>
      </c>
      <c r="AD83" s="30"/>
      <c r="AE83" s="30">
        <f t="shared" si="10"/>
        <v>0</v>
      </c>
      <c r="AF83" s="30"/>
      <c r="AG83" s="30">
        <f t="shared" si="11"/>
        <v>0</v>
      </c>
      <c r="AH83" s="30"/>
      <c r="AI83" s="30">
        <f t="shared" si="12"/>
        <v>0</v>
      </c>
      <c r="AJ83" s="30"/>
      <c r="AK83" s="30">
        <f t="shared" si="13"/>
        <v>0</v>
      </c>
      <c r="AL83" s="30"/>
      <c r="AM83" s="30">
        <f t="shared" si="14"/>
        <v>0</v>
      </c>
      <c r="AN83" s="30"/>
      <c r="AO83" s="30">
        <f t="shared" si="15"/>
        <v>0</v>
      </c>
      <c r="AP83" s="30"/>
      <c r="AQ83" s="30">
        <f t="shared" si="16"/>
        <v>0</v>
      </c>
      <c r="AR83" s="103">
        <f t="shared" si="17"/>
        <v>0</v>
      </c>
      <c r="AS83" s="104">
        <f t="shared" si="17"/>
        <v>0</v>
      </c>
    </row>
    <row r="84" spans="1:45" s="2" customFormat="1" hidden="1" x14ac:dyDescent="0.25">
      <c r="A84" s="25">
        <v>0.45</v>
      </c>
      <c r="B84" s="169"/>
      <c r="C84" s="26" t="s">
        <v>122</v>
      </c>
      <c r="D84" s="27">
        <v>1.4</v>
      </c>
      <c r="E84" s="27">
        <v>1.68</v>
      </c>
      <c r="F84" s="28">
        <v>245582</v>
      </c>
      <c r="G84" s="25">
        <v>0.45</v>
      </c>
      <c r="H84" s="29">
        <f t="shared" si="1"/>
        <v>289786.76000000007</v>
      </c>
      <c r="I84" s="29">
        <f t="shared" si="2"/>
        <v>320730.092</v>
      </c>
      <c r="J84" s="30"/>
      <c r="K84" s="30">
        <f t="shared" si="3"/>
        <v>0</v>
      </c>
      <c r="L84" s="31"/>
      <c r="M84" s="30">
        <f t="shared" si="4"/>
        <v>0</v>
      </c>
      <c r="N84" s="30"/>
      <c r="O84" s="30">
        <f t="shared" si="5"/>
        <v>0</v>
      </c>
      <c r="P84" s="30"/>
      <c r="Q84" s="30">
        <f t="shared" si="6"/>
        <v>0</v>
      </c>
      <c r="R84" s="30"/>
      <c r="S84" s="30">
        <f t="shared" si="7"/>
        <v>0</v>
      </c>
      <c r="T84" s="91"/>
      <c r="U84" s="91"/>
      <c r="V84" s="91"/>
      <c r="W84" s="91"/>
      <c r="X84" s="91"/>
      <c r="Y84" s="91"/>
      <c r="Z84" s="30"/>
      <c r="AA84" s="30">
        <f t="shared" si="8"/>
        <v>0</v>
      </c>
      <c r="AB84" s="30"/>
      <c r="AC84" s="30">
        <f t="shared" si="9"/>
        <v>0</v>
      </c>
      <c r="AD84" s="30"/>
      <c r="AE84" s="30">
        <f t="shared" si="10"/>
        <v>0</v>
      </c>
      <c r="AF84" s="30"/>
      <c r="AG84" s="30">
        <f t="shared" si="11"/>
        <v>0</v>
      </c>
      <c r="AH84" s="30"/>
      <c r="AI84" s="30">
        <f t="shared" si="12"/>
        <v>0</v>
      </c>
      <c r="AJ84" s="30"/>
      <c r="AK84" s="30">
        <f t="shared" si="13"/>
        <v>0</v>
      </c>
      <c r="AL84" s="30"/>
      <c r="AM84" s="30">
        <f t="shared" si="14"/>
        <v>0</v>
      </c>
      <c r="AN84" s="30"/>
      <c r="AO84" s="30">
        <f t="shared" si="15"/>
        <v>0</v>
      </c>
      <c r="AP84" s="30"/>
      <c r="AQ84" s="30">
        <f t="shared" si="16"/>
        <v>0</v>
      </c>
      <c r="AR84" s="103">
        <f t="shared" si="17"/>
        <v>0</v>
      </c>
      <c r="AS84" s="104">
        <f t="shared" si="17"/>
        <v>0</v>
      </c>
    </row>
    <row r="85" spans="1:45" s="2" customFormat="1" hidden="1" x14ac:dyDescent="0.25">
      <c r="A85" s="25">
        <v>0.09</v>
      </c>
      <c r="B85" s="169"/>
      <c r="C85" s="26" t="s">
        <v>123</v>
      </c>
      <c r="D85" s="27">
        <v>1.4</v>
      </c>
      <c r="E85" s="27">
        <v>1.68</v>
      </c>
      <c r="F85" s="28">
        <v>396727</v>
      </c>
      <c r="G85" s="25">
        <v>0.09</v>
      </c>
      <c r="H85" s="29">
        <f t="shared" si="1"/>
        <v>411009.17200000002</v>
      </c>
      <c r="I85" s="29">
        <f t="shared" si="2"/>
        <v>421006.69239999994</v>
      </c>
      <c r="J85" s="30"/>
      <c r="K85" s="30">
        <f t="shared" si="3"/>
        <v>0</v>
      </c>
      <c r="L85" s="31"/>
      <c r="M85" s="30">
        <f t="shared" si="4"/>
        <v>0</v>
      </c>
      <c r="N85" s="30"/>
      <c r="O85" s="30">
        <f t="shared" si="5"/>
        <v>0</v>
      </c>
      <c r="P85" s="30"/>
      <c r="Q85" s="30">
        <f t="shared" si="6"/>
        <v>0</v>
      </c>
      <c r="R85" s="30"/>
      <c r="S85" s="30">
        <f t="shared" si="7"/>
        <v>0</v>
      </c>
      <c r="T85" s="91"/>
      <c r="U85" s="91"/>
      <c r="V85" s="91"/>
      <c r="W85" s="91"/>
      <c r="X85" s="91"/>
      <c r="Y85" s="91"/>
      <c r="Z85" s="30"/>
      <c r="AA85" s="30">
        <f t="shared" si="8"/>
        <v>0</v>
      </c>
      <c r="AB85" s="30"/>
      <c r="AC85" s="30">
        <f t="shared" si="9"/>
        <v>0</v>
      </c>
      <c r="AD85" s="30"/>
      <c r="AE85" s="30">
        <f t="shared" si="10"/>
        <v>0</v>
      </c>
      <c r="AF85" s="30"/>
      <c r="AG85" s="30">
        <f t="shared" si="11"/>
        <v>0</v>
      </c>
      <c r="AH85" s="30"/>
      <c r="AI85" s="30">
        <f t="shared" si="12"/>
        <v>0</v>
      </c>
      <c r="AJ85" s="30"/>
      <c r="AK85" s="30">
        <f t="shared" si="13"/>
        <v>0</v>
      </c>
      <c r="AL85" s="30"/>
      <c r="AM85" s="30">
        <f t="shared" si="14"/>
        <v>0</v>
      </c>
      <c r="AN85" s="30"/>
      <c r="AO85" s="30">
        <f t="shared" si="15"/>
        <v>0</v>
      </c>
      <c r="AP85" s="30"/>
      <c r="AQ85" s="30">
        <f t="shared" si="16"/>
        <v>0</v>
      </c>
      <c r="AR85" s="103">
        <f t="shared" si="17"/>
        <v>0</v>
      </c>
      <c r="AS85" s="104">
        <f t="shared" si="17"/>
        <v>0</v>
      </c>
    </row>
    <row r="86" spans="1:45" s="2" customFormat="1" hidden="1" x14ac:dyDescent="0.25">
      <c r="A86" s="25"/>
      <c r="B86" s="98"/>
      <c r="C86" s="48" t="s">
        <v>124</v>
      </c>
      <c r="D86" s="51"/>
      <c r="E86" s="51"/>
      <c r="F86" s="52"/>
      <c r="G86" s="53"/>
      <c r="H86" s="54"/>
      <c r="I86" s="54"/>
      <c r="J86" s="55"/>
      <c r="K86" s="55"/>
      <c r="L86" s="56"/>
      <c r="M86" s="55"/>
      <c r="N86" s="55"/>
      <c r="O86" s="55"/>
      <c r="P86" s="55"/>
      <c r="Q86" s="55"/>
      <c r="R86" s="55">
        <f>R87+R88</f>
        <v>0</v>
      </c>
      <c r="S86" s="55">
        <f t="shared" ref="S86:AS86" si="33">S87+S88</f>
        <v>0</v>
      </c>
      <c r="T86" s="95">
        <f t="shared" si="33"/>
        <v>0</v>
      </c>
      <c r="U86" s="95">
        <f t="shared" si="33"/>
        <v>0</v>
      </c>
      <c r="V86" s="95">
        <f t="shared" si="33"/>
        <v>0</v>
      </c>
      <c r="W86" s="95">
        <f t="shared" si="33"/>
        <v>0</v>
      </c>
      <c r="X86" s="95">
        <f t="shared" si="33"/>
        <v>0</v>
      </c>
      <c r="Y86" s="95">
        <f t="shared" si="33"/>
        <v>0</v>
      </c>
      <c r="Z86" s="55">
        <f t="shared" si="33"/>
        <v>0</v>
      </c>
      <c r="AA86" s="55">
        <f t="shared" si="33"/>
        <v>0</v>
      </c>
      <c r="AB86" s="55">
        <f t="shared" si="33"/>
        <v>0</v>
      </c>
      <c r="AC86" s="55">
        <f t="shared" si="33"/>
        <v>0</v>
      </c>
      <c r="AD86" s="55">
        <f t="shared" si="33"/>
        <v>0</v>
      </c>
      <c r="AE86" s="55">
        <f t="shared" si="33"/>
        <v>0</v>
      </c>
      <c r="AF86" s="55">
        <f t="shared" si="33"/>
        <v>0</v>
      </c>
      <c r="AG86" s="55">
        <f t="shared" si="33"/>
        <v>0</v>
      </c>
      <c r="AH86" s="55">
        <f t="shared" si="33"/>
        <v>0</v>
      </c>
      <c r="AI86" s="55">
        <f t="shared" si="33"/>
        <v>0</v>
      </c>
      <c r="AJ86" s="55">
        <f t="shared" si="33"/>
        <v>0</v>
      </c>
      <c r="AK86" s="55">
        <f t="shared" si="33"/>
        <v>0</v>
      </c>
      <c r="AL86" s="55">
        <f t="shared" si="33"/>
        <v>0</v>
      </c>
      <c r="AM86" s="55">
        <f t="shared" si="33"/>
        <v>0</v>
      </c>
      <c r="AN86" s="55">
        <f t="shared" si="33"/>
        <v>0</v>
      </c>
      <c r="AO86" s="55">
        <f t="shared" si="33"/>
        <v>0</v>
      </c>
      <c r="AP86" s="55">
        <f t="shared" si="33"/>
        <v>0</v>
      </c>
      <c r="AQ86" s="55">
        <f t="shared" si="33"/>
        <v>0</v>
      </c>
      <c r="AR86" s="105">
        <f t="shared" si="33"/>
        <v>0</v>
      </c>
      <c r="AS86" s="106">
        <f t="shared" si="33"/>
        <v>0</v>
      </c>
    </row>
    <row r="87" spans="1:45" s="2" customFormat="1" hidden="1" x14ac:dyDescent="0.25">
      <c r="A87" s="25">
        <v>0.28999999999999998</v>
      </c>
      <c r="B87" s="169" t="s">
        <v>124</v>
      </c>
      <c r="C87" s="26" t="s">
        <v>125</v>
      </c>
      <c r="D87" s="27">
        <v>1.4</v>
      </c>
      <c r="E87" s="27">
        <v>1.68</v>
      </c>
      <c r="F87" s="28">
        <v>110511</v>
      </c>
      <c r="G87" s="25">
        <v>0.28999999999999998</v>
      </c>
      <c r="H87" s="29">
        <f t="shared" si="1"/>
        <v>123330.27599999998</v>
      </c>
      <c r="I87" s="29">
        <f t="shared" si="2"/>
        <v>132303.76920000001</v>
      </c>
      <c r="J87" s="30"/>
      <c r="K87" s="30">
        <f t="shared" si="3"/>
        <v>0</v>
      </c>
      <c r="L87" s="31"/>
      <c r="M87" s="30">
        <f t="shared" si="4"/>
        <v>0</v>
      </c>
      <c r="N87" s="30"/>
      <c r="O87" s="30">
        <f t="shared" si="5"/>
        <v>0</v>
      </c>
      <c r="P87" s="30"/>
      <c r="Q87" s="30">
        <f t="shared" si="6"/>
        <v>0</v>
      </c>
      <c r="R87" s="30"/>
      <c r="S87" s="30">
        <f t="shared" si="7"/>
        <v>0</v>
      </c>
      <c r="T87" s="91"/>
      <c r="U87" s="91"/>
      <c r="V87" s="91"/>
      <c r="W87" s="91"/>
      <c r="X87" s="91"/>
      <c r="Y87" s="91"/>
      <c r="Z87" s="30"/>
      <c r="AA87" s="30">
        <f t="shared" si="8"/>
        <v>0</v>
      </c>
      <c r="AB87" s="30"/>
      <c r="AC87" s="30">
        <f t="shared" si="9"/>
        <v>0</v>
      </c>
      <c r="AD87" s="30"/>
      <c r="AE87" s="30">
        <f t="shared" si="10"/>
        <v>0</v>
      </c>
      <c r="AF87" s="30"/>
      <c r="AG87" s="30">
        <f t="shared" si="11"/>
        <v>0</v>
      </c>
      <c r="AH87" s="30"/>
      <c r="AI87" s="30">
        <f t="shared" si="12"/>
        <v>0</v>
      </c>
      <c r="AJ87" s="30"/>
      <c r="AK87" s="30">
        <f t="shared" si="13"/>
        <v>0</v>
      </c>
      <c r="AL87" s="30"/>
      <c r="AM87" s="30">
        <f t="shared" si="14"/>
        <v>0</v>
      </c>
      <c r="AN87" s="30"/>
      <c r="AO87" s="30">
        <f t="shared" si="15"/>
        <v>0</v>
      </c>
      <c r="AP87" s="30"/>
      <c r="AQ87" s="30">
        <f t="shared" si="16"/>
        <v>0</v>
      </c>
      <c r="AR87" s="103">
        <f t="shared" si="17"/>
        <v>0</v>
      </c>
      <c r="AS87" s="104">
        <f t="shared" si="17"/>
        <v>0</v>
      </c>
    </row>
    <row r="88" spans="1:45" s="2" customFormat="1" hidden="1" x14ac:dyDescent="0.25">
      <c r="A88" s="25">
        <v>0.32</v>
      </c>
      <c r="B88" s="169"/>
      <c r="C88" s="26" t="s">
        <v>126</v>
      </c>
      <c r="D88" s="27">
        <v>1.4</v>
      </c>
      <c r="E88" s="27">
        <v>1.68</v>
      </c>
      <c r="F88" s="28">
        <v>162790</v>
      </c>
      <c r="G88" s="25">
        <v>0.32</v>
      </c>
      <c r="H88" s="29">
        <f t="shared" si="1"/>
        <v>183627.12</v>
      </c>
      <c r="I88" s="29">
        <f t="shared" si="2"/>
        <v>198213.10399999999</v>
      </c>
      <c r="J88" s="30"/>
      <c r="K88" s="30">
        <f t="shared" si="3"/>
        <v>0</v>
      </c>
      <c r="L88" s="31"/>
      <c r="M88" s="30">
        <f t="shared" si="4"/>
        <v>0</v>
      </c>
      <c r="N88" s="30"/>
      <c r="O88" s="30">
        <f t="shared" si="5"/>
        <v>0</v>
      </c>
      <c r="P88" s="30"/>
      <c r="Q88" s="30">
        <f t="shared" si="6"/>
        <v>0</v>
      </c>
      <c r="R88" s="30"/>
      <c r="S88" s="30">
        <f t="shared" si="7"/>
        <v>0</v>
      </c>
      <c r="T88" s="91"/>
      <c r="U88" s="91"/>
      <c r="V88" s="91"/>
      <c r="W88" s="91"/>
      <c r="X88" s="91"/>
      <c r="Y88" s="91"/>
      <c r="Z88" s="30"/>
      <c r="AA88" s="30">
        <f t="shared" si="8"/>
        <v>0</v>
      </c>
      <c r="AB88" s="30"/>
      <c r="AC88" s="30">
        <f t="shared" si="9"/>
        <v>0</v>
      </c>
      <c r="AD88" s="30"/>
      <c r="AE88" s="30">
        <f t="shared" si="10"/>
        <v>0</v>
      </c>
      <c r="AF88" s="30"/>
      <c r="AG88" s="30">
        <f t="shared" si="11"/>
        <v>0</v>
      </c>
      <c r="AH88" s="30"/>
      <c r="AI88" s="30">
        <f t="shared" si="12"/>
        <v>0</v>
      </c>
      <c r="AJ88" s="30"/>
      <c r="AK88" s="30">
        <f t="shared" si="13"/>
        <v>0</v>
      </c>
      <c r="AL88" s="30"/>
      <c r="AM88" s="30">
        <f t="shared" si="14"/>
        <v>0</v>
      </c>
      <c r="AN88" s="30"/>
      <c r="AO88" s="30">
        <f t="shared" si="15"/>
        <v>0</v>
      </c>
      <c r="AP88" s="30"/>
      <c r="AQ88" s="30">
        <f t="shared" si="16"/>
        <v>0</v>
      </c>
      <c r="AR88" s="103">
        <f t="shared" si="17"/>
        <v>0</v>
      </c>
      <c r="AS88" s="104">
        <f t="shared" si="17"/>
        <v>0</v>
      </c>
    </row>
    <row r="89" spans="1:45" s="2" customFormat="1" hidden="1" x14ac:dyDescent="0.25">
      <c r="A89" s="25"/>
      <c r="B89" s="99"/>
      <c r="C89" s="48" t="s">
        <v>127</v>
      </c>
      <c r="D89" s="51"/>
      <c r="E89" s="51"/>
      <c r="F89" s="52"/>
      <c r="G89" s="53"/>
      <c r="H89" s="54"/>
      <c r="I89" s="54"/>
      <c r="J89" s="55"/>
      <c r="K89" s="55"/>
      <c r="L89" s="56"/>
      <c r="M89" s="55"/>
      <c r="N89" s="55"/>
      <c r="O89" s="55"/>
      <c r="P89" s="55"/>
      <c r="Q89" s="55"/>
      <c r="R89" s="55">
        <f>R90+R91</f>
        <v>0</v>
      </c>
      <c r="S89" s="55">
        <f t="shared" ref="S89:AS89" si="34">S90+S91</f>
        <v>0</v>
      </c>
      <c r="T89" s="95">
        <f t="shared" si="34"/>
        <v>0</v>
      </c>
      <c r="U89" s="95">
        <f t="shared" si="34"/>
        <v>0</v>
      </c>
      <c r="V89" s="95">
        <f t="shared" si="34"/>
        <v>0</v>
      </c>
      <c r="W89" s="95">
        <f t="shared" si="34"/>
        <v>0</v>
      </c>
      <c r="X89" s="95">
        <f t="shared" si="34"/>
        <v>0</v>
      </c>
      <c r="Y89" s="95">
        <f t="shared" si="34"/>
        <v>0</v>
      </c>
      <c r="Z89" s="55">
        <f t="shared" si="34"/>
        <v>0</v>
      </c>
      <c r="AA89" s="55">
        <f t="shared" si="34"/>
        <v>0</v>
      </c>
      <c r="AB89" s="55">
        <f t="shared" si="34"/>
        <v>0</v>
      </c>
      <c r="AC89" s="55">
        <f t="shared" si="34"/>
        <v>0</v>
      </c>
      <c r="AD89" s="55">
        <f t="shared" si="34"/>
        <v>0</v>
      </c>
      <c r="AE89" s="55">
        <f t="shared" si="34"/>
        <v>0</v>
      </c>
      <c r="AF89" s="55">
        <f t="shared" si="34"/>
        <v>0</v>
      </c>
      <c r="AG89" s="55">
        <f t="shared" si="34"/>
        <v>0</v>
      </c>
      <c r="AH89" s="55">
        <f t="shared" si="34"/>
        <v>0</v>
      </c>
      <c r="AI89" s="55">
        <f t="shared" si="34"/>
        <v>0</v>
      </c>
      <c r="AJ89" s="55">
        <f t="shared" si="34"/>
        <v>0</v>
      </c>
      <c r="AK89" s="55">
        <f t="shared" si="34"/>
        <v>0</v>
      </c>
      <c r="AL89" s="55">
        <f t="shared" si="34"/>
        <v>0</v>
      </c>
      <c r="AM89" s="55">
        <f t="shared" si="34"/>
        <v>0</v>
      </c>
      <c r="AN89" s="55">
        <f t="shared" si="34"/>
        <v>0</v>
      </c>
      <c r="AO89" s="55">
        <f t="shared" si="34"/>
        <v>0</v>
      </c>
      <c r="AP89" s="55">
        <f t="shared" si="34"/>
        <v>0</v>
      </c>
      <c r="AQ89" s="55">
        <f t="shared" si="34"/>
        <v>0</v>
      </c>
      <c r="AR89" s="105">
        <f t="shared" si="34"/>
        <v>0</v>
      </c>
      <c r="AS89" s="106">
        <f t="shared" si="34"/>
        <v>0</v>
      </c>
    </row>
    <row r="90" spans="1:45" s="2" customFormat="1" hidden="1" x14ac:dyDescent="0.25">
      <c r="A90" s="25">
        <v>0.2</v>
      </c>
      <c r="B90" s="171" t="s">
        <v>127</v>
      </c>
      <c r="C90" s="26" t="s">
        <v>128</v>
      </c>
      <c r="D90" s="27">
        <v>1.4</v>
      </c>
      <c r="E90" s="27">
        <v>1.68</v>
      </c>
      <c r="F90" s="59">
        <v>193718</v>
      </c>
      <c r="G90" s="25">
        <v>0.2</v>
      </c>
      <c r="H90" s="29">
        <f t="shared" si="1"/>
        <v>209215.44</v>
      </c>
      <c r="I90" s="29">
        <f t="shared" si="2"/>
        <v>220063.64800000002</v>
      </c>
      <c r="J90" s="60"/>
      <c r="K90" s="30">
        <f t="shared" si="3"/>
        <v>0</v>
      </c>
      <c r="L90" s="62"/>
      <c r="M90" s="30">
        <f t="shared" si="4"/>
        <v>0</v>
      </c>
      <c r="N90" s="60"/>
      <c r="O90" s="30">
        <f t="shared" si="5"/>
        <v>0</v>
      </c>
      <c r="P90" s="60"/>
      <c r="Q90" s="30">
        <f t="shared" si="6"/>
        <v>0</v>
      </c>
      <c r="R90" s="60"/>
      <c r="S90" s="30">
        <f t="shared" si="7"/>
        <v>0</v>
      </c>
      <c r="T90" s="91"/>
      <c r="U90" s="91"/>
      <c r="V90" s="91"/>
      <c r="W90" s="91"/>
      <c r="X90" s="91"/>
      <c r="Y90" s="91"/>
      <c r="Z90" s="60"/>
      <c r="AA90" s="30">
        <f t="shared" si="8"/>
        <v>0</v>
      </c>
      <c r="AB90" s="60"/>
      <c r="AC90" s="30">
        <f t="shared" si="9"/>
        <v>0</v>
      </c>
      <c r="AD90" s="60"/>
      <c r="AE90" s="30">
        <f t="shared" si="10"/>
        <v>0</v>
      </c>
      <c r="AF90" s="60"/>
      <c r="AG90" s="30">
        <f t="shared" si="11"/>
        <v>0</v>
      </c>
      <c r="AH90" s="60"/>
      <c r="AI90" s="30">
        <f t="shared" si="12"/>
        <v>0</v>
      </c>
      <c r="AJ90" s="60"/>
      <c r="AK90" s="30">
        <f t="shared" si="13"/>
        <v>0</v>
      </c>
      <c r="AL90" s="60"/>
      <c r="AM90" s="30">
        <f t="shared" si="14"/>
        <v>0</v>
      </c>
      <c r="AN90" s="60"/>
      <c r="AO90" s="30">
        <f t="shared" si="15"/>
        <v>0</v>
      </c>
      <c r="AP90" s="60"/>
      <c r="AQ90" s="30">
        <f t="shared" si="16"/>
        <v>0</v>
      </c>
      <c r="AR90" s="103">
        <f t="shared" si="17"/>
        <v>0</v>
      </c>
      <c r="AS90" s="104">
        <f t="shared" si="17"/>
        <v>0</v>
      </c>
    </row>
    <row r="91" spans="1:45" s="2" customFormat="1" hidden="1" x14ac:dyDescent="0.25">
      <c r="A91" s="25">
        <v>0.27</v>
      </c>
      <c r="B91" s="173"/>
      <c r="C91" s="26" t="s">
        <v>129</v>
      </c>
      <c r="D91" s="27">
        <v>1.4</v>
      </c>
      <c r="E91" s="27">
        <v>1.68</v>
      </c>
      <c r="F91" s="59">
        <v>208916</v>
      </c>
      <c r="G91" s="25">
        <v>0.27</v>
      </c>
      <c r="H91" s="29">
        <f t="shared" si="1"/>
        <v>231478.92800000001</v>
      </c>
      <c r="I91" s="29">
        <f t="shared" si="2"/>
        <v>247272.97759999998</v>
      </c>
      <c r="J91" s="60"/>
      <c r="K91" s="30">
        <f t="shared" si="3"/>
        <v>0</v>
      </c>
      <c r="L91" s="62"/>
      <c r="M91" s="30">
        <f t="shared" si="4"/>
        <v>0</v>
      </c>
      <c r="N91" s="60"/>
      <c r="O91" s="30">
        <f t="shared" si="5"/>
        <v>0</v>
      </c>
      <c r="P91" s="60"/>
      <c r="Q91" s="30">
        <f t="shared" si="6"/>
        <v>0</v>
      </c>
      <c r="R91" s="60"/>
      <c r="S91" s="30">
        <f t="shared" si="7"/>
        <v>0</v>
      </c>
      <c r="T91" s="91"/>
      <c r="U91" s="91"/>
      <c r="V91" s="91"/>
      <c r="W91" s="91"/>
      <c r="X91" s="91"/>
      <c r="Y91" s="91"/>
      <c r="Z91" s="60"/>
      <c r="AA91" s="30">
        <f t="shared" si="8"/>
        <v>0</v>
      </c>
      <c r="AB91" s="60"/>
      <c r="AC91" s="30">
        <f t="shared" si="9"/>
        <v>0</v>
      </c>
      <c r="AD91" s="60"/>
      <c r="AE91" s="30">
        <f t="shared" si="10"/>
        <v>0</v>
      </c>
      <c r="AF91" s="60"/>
      <c r="AG91" s="30">
        <f t="shared" si="11"/>
        <v>0</v>
      </c>
      <c r="AH91" s="60"/>
      <c r="AI91" s="30">
        <f t="shared" si="12"/>
        <v>0</v>
      </c>
      <c r="AJ91" s="60"/>
      <c r="AK91" s="30">
        <f t="shared" si="13"/>
        <v>0</v>
      </c>
      <c r="AL91" s="60"/>
      <c r="AM91" s="30">
        <f t="shared" si="14"/>
        <v>0</v>
      </c>
      <c r="AN91" s="60"/>
      <c r="AO91" s="30">
        <f t="shared" si="15"/>
        <v>0</v>
      </c>
      <c r="AP91" s="60"/>
      <c r="AQ91" s="30">
        <f t="shared" si="16"/>
        <v>0</v>
      </c>
      <c r="AR91" s="103">
        <f t="shared" si="17"/>
        <v>0</v>
      </c>
      <c r="AS91" s="104">
        <f t="shared" si="17"/>
        <v>0</v>
      </c>
    </row>
    <row r="92" spans="1:45" s="2" customFormat="1" hidden="1" x14ac:dyDescent="0.25">
      <c r="A92" s="25"/>
      <c r="B92" s="100"/>
      <c r="C92" s="48" t="s">
        <v>130</v>
      </c>
      <c r="D92" s="51"/>
      <c r="E92" s="51"/>
      <c r="F92" s="108"/>
      <c r="G92" s="53"/>
      <c r="H92" s="54"/>
      <c r="I92" s="54"/>
      <c r="J92" s="109"/>
      <c r="K92" s="55"/>
      <c r="L92" s="110"/>
      <c r="M92" s="55"/>
      <c r="N92" s="109"/>
      <c r="O92" s="55"/>
      <c r="P92" s="109"/>
      <c r="Q92" s="55"/>
      <c r="R92" s="111">
        <f>R93</f>
        <v>0</v>
      </c>
      <c r="S92" s="55">
        <f t="shared" ref="S92:AS92" si="35">S93</f>
        <v>0</v>
      </c>
      <c r="T92" s="95">
        <f t="shared" si="35"/>
        <v>0</v>
      </c>
      <c r="U92" s="95">
        <f t="shared" si="35"/>
        <v>0</v>
      </c>
      <c r="V92" s="95">
        <f t="shared" si="35"/>
        <v>0</v>
      </c>
      <c r="W92" s="95">
        <f t="shared" si="35"/>
        <v>0</v>
      </c>
      <c r="X92" s="95">
        <f t="shared" si="35"/>
        <v>0</v>
      </c>
      <c r="Y92" s="95">
        <f t="shared" si="35"/>
        <v>0</v>
      </c>
      <c r="Z92" s="109">
        <f t="shared" si="35"/>
        <v>0</v>
      </c>
      <c r="AA92" s="55">
        <f t="shared" si="35"/>
        <v>0</v>
      </c>
      <c r="AB92" s="109">
        <f t="shared" si="35"/>
        <v>0</v>
      </c>
      <c r="AC92" s="55">
        <f t="shared" si="35"/>
        <v>0</v>
      </c>
      <c r="AD92" s="109">
        <f t="shared" si="35"/>
        <v>0</v>
      </c>
      <c r="AE92" s="55">
        <f t="shared" si="35"/>
        <v>0</v>
      </c>
      <c r="AF92" s="109">
        <f t="shared" si="35"/>
        <v>0</v>
      </c>
      <c r="AG92" s="55">
        <f t="shared" si="35"/>
        <v>0</v>
      </c>
      <c r="AH92" s="109">
        <f t="shared" si="35"/>
        <v>0</v>
      </c>
      <c r="AI92" s="55">
        <f t="shared" si="35"/>
        <v>0</v>
      </c>
      <c r="AJ92" s="109">
        <f t="shared" si="35"/>
        <v>0</v>
      </c>
      <c r="AK92" s="55">
        <f t="shared" si="35"/>
        <v>0</v>
      </c>
      <c r="AL92" s="109">
        <f t="shared" si="35"/>
        <v>0</v>
      </c>
      <c r="AM92" s="55">
        <f t="shared" si="35"/>
        <v>0</v>
      </c>
      <c r="AN92" s="109">
        <f t="shared" si="35"/>
        <v>0</v>
      </c>
      <c r="AO92" s="55">
        <f t="shared" si="35"/>
        <v>0</v>
      </c>
      <c r="AP92" s="109">
        <f t="shared" si="35"/>
        <v>0</v>
      </c>
      <c r="AQ92" s="55">
        <f t="shared" si="35"/>
        <v>0</v>
      </c>
      <c r="AR92" s="105">
        <f t="shared" si="35"/>
        <v>0</v>
      </c>
      <c r="AS92" s="106">
        <f t="shared" si="35"/>
        <v>0</v>
      </c>
    </row>
    <row r="93" spans="1:45" s="2" customFormat="1" ht="30" hidden="1" x14ac:dyDescent="0.25">
      <c r="A93" s="25">
        <v>0.32</v>
      </c>
      <c r="B93" s="98" t="s">
        <v>130</v>
      </c>
      <c r="C93" s="26" t="s">
        <v>131</v>
      </c>
      <c r="D93" s="27">
        <v>1.4</v>
      </c>
      <c r="E93" s="27">
        <v>1.68</v>
      </c>
      <c r="F93" s="28">
        <v>144051</v>
      </c>
      <c r="G93" s="25">
        <v>0.32</v>
      </c>
      <c r="H93" s="29">
        <f t="shared" ref="H93:H96" si="36">F93*(D93*G93+(1-G93))</f>
        <v>162489.52799999999</v>
      </c>
      <c r="I93" s="29">
        <f t="shared" ref="I93:I96" si="37">F93*(E93*G93+(1-G93))</f>
        <v>175396.4976</v>
      </c>
      <c r="J93" s="30"/>
      <c r="K93" s="30">
        <f t="shared" ref="K93:K96" si="38">J93*H93</f>
        <v>0</v>
      </c>
      <c r="L93" s="31"/>
      <c r="M93" s="30">
        <f t="shared" ref="M93:M96" si="39">L93*H93</f>
        <v>0</v>
      </c>
      <c r="N93" s="30"/>
      <c r="O93" s="30">
        <f t="shared" ref="O93:O96" si="40">N93*H93</f>
        <v>0</v>
      </c>
      <c r="P93" s="30"/>
      <c r="Q93" s="30">
        <f t="shared" ref="Q93:Q96" si="41">P93*H93</f>
        <v>0</v>
      </c>
      <c r="R93" s="30"/>
      <c r="S93" s="30">
        <f t="shared" ref="S93:S96" si="42">SUM(R93*H93)</f>
        <v>0</v>
      </c>
      <c r="T93" s="91"/>
      <c r="U93" s="91"/>
      <c r="V93" s="91"/>
      <c r="W93" s="91"/>
      <c r="X93" s="91"/>
      <c r="Y93" s="91"/>
      <c r="Z93" s="30"/>
      <c r="AA93" s="30">
        <f t="shared" ref="AA93:AA96" si="43">SUM(Z93*H93)</f>
        <v>0</v>
      </c>
      <c r="AB93" s="30"/>
      <c r="AC93" s="30">
        <f t="shared" ref="AC93:AC96" si="44">SUM(AB93*H93)</f>
        <v>0</v>
      </c>
      <c r="AD93" s="30"/>
      <c r="AE93" s="30">
        <f t="shared" ref="AE93:AE96" si="45">AD93*H93</f>
        <v>0</v>
      </c>
      <c r="AF93" s="30"/>
      <c r="AG93" s="30">
        <f t="shared" ref="AG93:AG96" si="46">AF93*H93</f>
        <v>0</v>
      </c>
      <c r="AH93" s="30"/>
      <c r="AI93" s="30">
        <f t="shared" ref="AI93:AI96" si="47">AH93*H93</f>
        <v>0</v>
      </c>
      <c r="AJ93" s="30"/>
      <c r="AK93" s="30">
        <f t="shared" ref="AK93:AK96" si="48">AJ93*I93</f>
        <v>0</v>
      </c>
      <c r="AL93" s="30"/>
      <c r="AM93" s="30">
        <f t="shared" ref="AM93:AM96" si="49">SUM(AL93*I93)</f>
        <v>0</v>
      </c>
      <c r="AN93" s="30"/>
      <c r="AO93" s="30">
        <f t="shared" ref="AO93:AO96" si="50">AN93*I93</f>
        <v>0</v>
      </c>
      <c r="AP93" s="30"/>
      <c r="AQ93" s="30">
        <f t="shared" ref="AQ93:AQ96" si="51">AP93*I93</f>
        <v>0</v>
      </c>
      <c r="AR93" s="103">
        <f t="shared" si="17"/>
        <v>0</v>
      </c>
      <c r="AS93" s="104">
        <f t="shared" si="17"/>
        <v>0</v>
      </c>
    </row>
    <row r="94" spans="1:45" s="2" customFormat="1" hidden="1" x14ac:dyDescent="0.25">
      <c r="A94" s="25"/>
      <c r="B94" s="98"/>
      <c r="C94" s="48" t="s">
        <v>132</v>
      </c>
      <c r="D94" s="51"/>
      <c r="E94" s="51"/>
      <c r="F94" s="52"/>
      <c r="G94" s="53"/>
      <c r="H94" s="54"/>
      <c r="I94" s="54"/>
      <c r="J94" s="55"/>
      <c r="K94" s="55"/>
      <c r="L94" s="56"/>
      <c r="M94" s="55"/>
      <c r="N94" s="55"/>
      <c r="O94" s="55"/>
      <c r="P94" s="55"/>
      <c r="Q94" s="55"/>
      <c r="R94" s="55">
        <f>R95+R96</f>
        <v>0</v>
      </c>
      <c r="S94" s="55">
        <f t="shared" ref="S94:AS94" si="52">S95+S96</f>
        <v>0</v>
      </c>
      <c r="T94" s="95">
        <f t="shared" si="52"/>
        <v>0</v>
      </c>
      <c r="U94" s="95">
        <f t="shared" si="52"/>
        <v>0</v>
      </c>
      <c r="V94" s="95">
        <f t="shared" si="52"/>
        <v>0</v>
      </c>
      <c r="W94" s="95">
        <f t="shared" si="52"/>
        <v>0</v>
      </c>
      <c r="X94" s="95">
        <f t="shared" si="52"/>
        <v>0</v>
      </c>
      <c r="Y94" s="95">
        <f t="shared" si="52"/>
        <v>0</v>
      </c>
      <c r="Z94" s="55">
        <f t="shared" si="52"/>
        <v>0</v>
      </c>
      <c r="AA94" s="55">
        <f t="shared" si="52"/>
        <v>0</v>
      </c>
      <c r="AB94" s="55">
        <f t="shared" si="52"/>
        <v>0</v>
      </c>
      <c r="AC94" s="55">
        <f t="shared" si="52"/>
        <v>0</v>
      </c>
      <c r="AD94" s="55">
        <f t="shared" si="52"/>
        <v>0</v>
      </c>
      <c r="AE94" s="55">
        <f t="shared" si="52"/>
        <v>0</v>
      </c>
      <c r="AF94" s="55">
        <f t="shared" si="52"/>
        <v>0</v>
      </c>
      <c r="AG94" s="55">
        <f t="shared" si="52"/>
        <v>0</v>
      </c>
      <c r="AH94" s="55">
        <f t="shared" si="52"/>
        <v>0</v>
      </c>
      <c r="AI94" s="55">
        <f t="shared" si="52"/>
        <v>0</v>
      </c>
      <c r="AJ94" s="55">
        <f t="shared" si="52"/>
        <v>0</v>
      </c>
      <c r="AK94" s="55">
        <f t="shared" si="52"/>
        <v>0</v>
      </c>
      <c r="AL94" s="55">
        <f t="shared" si="52"/>
        <v>0</v>
      </c>
      <c r="AM94" s="55">
        <f t="shared" si="52"/>
        <v>0</v>
      </c>
      <c r="AN94" s="55">
        <f t="shared" si="52"/>
        <v>0</v>
      </c>
      <c r="AO94" s="55">
        <f t="shared" si="52"/>
        <v>0</v>
      </c>
      <c r="AP94" s="55">
        <f t="shared" si="52"/>
        <v>0</v>
      </c>
      <c r="AQ94" s="55">
        <f t="shared" si="52"/>
        <v>0</v>
      </c>
      <c r="AR94" s="105">
        <f t="shared" si="52"/>
        <v>0</v>
      </c>
      <c r="AS94" s="106">
        <f t="shared" si="52"/>
        <v>0</v>
      </c>
    </row>
    <row r="95" spans="1:45" s="2" customFormat="1" hidden="1" x14ac:dyDescent="0.25">
      <c r="A95" s="25">
        <v>0.17</v>
      </c>
      <c r="B95" s="169" t="s">
        <v>132</v>
      </c>
      <c r="C95" s="26" t="s">
        <v>133</v>
      </c>
      <c r="D95" s="27">
        <v>1.4</v>
      </c>
      <c r="E95" s="27">
        <v>1.68</v>
      </c>
      <c r="F95" s="28">
        <v>216961</v>
      </c>
      <c r="G95" s="25">
        <v>0.17</v>
      </c>
      <c r="H95" s="29">
        <f t="shared" si="36"/>
        <v>231714.34800000003</v>
      </c>
      <c r="I95" s="29">
        <f t="shared" si="37"/>
        <v>242041.69159999999</v>
      </c>
      <c r="J95" s="30"/>
      <c r="K95" s="30">
        <f t="shared" si="38"/>
        <v>0</v>
      </c>
      <c r="L95" s="31"/>
      <c r="M95" s="30">
        <f t="shared" si="39"/>
        <v>0</v>
      </c>
      <c r="N95" s="30"/>
      <c r="O95" s="30">
        <f t="shared" si="40"/>
        <v>0</v>
      </c>
      <c r="P95" s="30"/>
      <c r="Q95" s="30">
        <f t="shared" si="41"/>
        <v>0</v>
      </c>
      <c r="R95" s="30"/>
      <c r="S95" s="30">
        <f t="shared" si="42"/>
        <v>0</v>
      </c>
      <c r="T95" s="91"/>
      <c r="U95" s="91"/>
      <c r="V95" s="91"/>
      <c r="W95" s="91"/>
      <c r="X95" s="91"/>
      <c r="Y95" s="91"/>
      <c r="Z95" s="30"/>
      <c r="AA95" s="30">
        <f t="shared" si="43"/>
        <v>0</v>
      </c>
      <c r="AB95" s="30"/>
      <c r="AC95" s="30">
        <f t="shared" si="44"/>
        <v>0</v>
      </c>
      <c r="AD95" s="30"/>
      <c r="AE95" s="30">
        <f t="shared" si="45"/>
        <v>0</v>
      </c>
      <c r="AF95" s="30"/>
      <c r="AG95" s="30">
        <f t="shared" si="46"/>
        <v>0</v>
      </c>
      <c r="AH95" s="30"/>
      <c r="AI95" s="30">
        <f t="shared" si="47"/>
        <v>0</v>
      </c>
      <c r="AJ95" s="30"/>
      <c r="AK95" s="30">
        <f t="shared" si="48"/>
        <v>0</v>
      </c>
      <c r="AL95" s="30"/>
      <c r="AM95" s="30">
        <f t="shared" si="49"/>
        <v>0</v>
      </c>
      <c r="AN95" s="30"/>
      <c r="AO95" s="30">
        <f t="shared" si="50"/>
        <v>0</v>
      </c>
      <c r="AP95" s="30"/>
      <c r="AQ95" s="30">
        <f t="shared" si="51"/>
        <v>0</v>
      </c>
      <c r="AR95" s="103">
        <f t="shared" ref="AR95:AS96" si="53">SUM(J95,L95,N95,P95,R95,T95,V95,X95,Z95,AB95,AD95,AF95,AH95,AJ95,AL95,AN95,AP95,)</f>
        <v>0</v>
      </c>
      <c r="AS95" s="104">
        <f t="shared" si="53"/>
        <v>0</v>
      </c>
    </row>
    <row r="96" spans="1:45" s="2" customFormat="1" hidden="1" x14ac:dyDescent="0.25">
      <c r="A96" s="25">
        <v>0.32</v>
      </c>
      <c r="B96" s="169"/>
      <c r="C96" s="26" t="s">
        <v>134</v>
      </c>
      <c r="D96" s="27">
        <v>1.4</v>
      </c>
      <c r="E96" s="27">
        <v>1.68</v>
      </c>
      <c r="F96" s="28">
        <v>119595</v>
      </c>
      <c r="G96" s="25">
        <v>0.32</v>
      </c>
      <c r="H96" s="29">
        <f t="shared" si="36"/>
        <v>134903.15999999997</v>
      </c>
      <c r="I96" s="29">
        <f t="shared" si="37"/>
        <v>145618.872</v>
      </c>
      <c r="J96" s="30"/>
      <c r="K96" s="30">
        <f t="shared" si="38"/>
        <v>0</v>
      </c>
      <c r="L96" s="31"/>
      <c r="M96" s="30">
        <f t="shared" si="39"/>
        <v>0</v>
      </c>
      <c r="N96" s="30"/>
      <c r="O96" s="30">
        <f t="shared" si="40"/>
        <v>0</v>
      </c>
      <c r="P96" s="30"/>
      <c r="Q96" s="30">
        <f t="shared" si="41"/>
        <v>0</v>
      </c>
      <c r="R96" s="30"/>
      <c r="S96" s="30">
        <f t="shared" si="42"/>
        <v>0</v>
      </c>
      <c r="T96" s="91"/>
      <c r="U96" s="91"/>
      <c r="V96" s="91"/>
      <c r="W96" s="91"/>
      <c r="X96" s="91"/>
      <c r="Y96" s="91"/>
      <c r="Z96" s="30"/>
      <c r="AA96" s="30">
        <f t="shared" si="43"/>
        <v>0</v>
      </c>
      <c r="AB96" s="30"/>
      <c r="AC96" s="30">
        <f t="shared" si="44"/>
        <v>0</v>
      </c>
      <c r="AD96" s="30"/>
      <c r="AE96" s="30">
        <f t="shared" si="45"/>
        <v>0</v>
      </c>
      <c r="AF96" s="30"/>
      <c r="AG96" s="30">
        <f t="shared" si="46"/>
        <v>0</v>
      </c>
      <c r="AH96" s="30"/>
      <c r="AI96" s="30">
        <f t="shared" si="47"/>
        <v>0</v>
      </c>
      <c r="AJ96" s="30"/>
      <c r="AK96" s="30">
        <f t="shared" si="48"/>
        <v>0</v>
      </c>
      <c r="AL96" s="30"/>
      <c r="AM96" s="30">
        <f t="shared" si="49"/>
        <v>0</v>
      </c>
      <c r="AN96" s="30"/>
      <c r="AO96" s="30">
        <f t="shared" si="50"/>
        <v>0</v>
      </c>
      <c r="AP96" s="30"/>
      <c r="AQ96" s="30">
        <f t="shared" si="51"/>
        <v>0</v>
      </c>
      <c r="AR96" s="103">
        <f t="shared" si="53"/>
        <v>0</v>
      </c>
      <c r="AS96" s="104">
        <f t="shared" si="53"/>
        <v>0</v>
      </c>
    </row>
    <row r="97" spans="1:45" s="5" customFormat="1" x14ac:dyDescent="0.25">
      <c r="A97" s="75"/>
      <c r="B97" s="76" t="s">
        <v>140</v>
      </c>
      <c r="C97" s="112" t="s">
        <v>135</v>
      </c>
      <c r="D97" s="112"/>
      <c r="E97" s="112"/>
      <c r="F97" s="113"/>
      <c r="G97" s="112"/>
      <c r="H97" s="112"/>
      <c r="I97" s="112"/>
      <c r="J97" s="114">
        <f>SUM(J11:J96)</f>
        <v>0</v>
      </c>
      <c r="K97" s="114">
        <f t="shared" ref="K97:Q97" si="54">SUM(K11:K96)</f>
        <v>0</v>
      </c>
      <c r="L97" s="114">
        <f t="shared" si="54"/>
        <v>0</v>
      </c>
      <c r="M97" s="114">
        <f t="shared" si="54"/>
        <v>0</v>
      </c>
      <c r="N97" s="114">
        <f t="shared" si="54"/>
        <v>0</v>
      </c>
      <c r="O97" s="114">
        <f t="shared" si="54"/>
        <v>0</v>
      </c>
      <c r="P97" s="114">
        <f t="shared" si="54"/>
        <v>0</v>
      </c>
      <c r="Q97" s="114">
        <f t="shared" si="54"/>
        <v>0</v>
      </c>
      <c r="R97" s="114">
        <f>R10+R13+R15+R18+R20+R22+R25+R32+R35+R43+R47+R51+R57+R59+R77+R80+R86+R89+R92+R94</f>
        <v>14</v>
      </c>
      <c r="S97" s="114">
        <f t="shared" ref="S97:AS97" si="55">S10+S13+S15+S18+S20+S22+S25+S32+S35+S43+S47+S51+S57+S59+S77+S80+S86+S89+S92+S94</f>
        <v>3039756.72</v>
      </c>
      <c r="T97" s="114">
        <f t="shared" si="55"/>
        <v>0</v>
      </c>
      <c r="U97" s="114">
        <f t="shared" si="55"/>
        <v>0</v>
      </c>
      <c r="V97" s="114">
        <f t="shared" si="55"/>
        <v>0</v>
      </c>
      <c r="W97" s="114">
        <f t="shared" si="55"/>
        <v>0</v>
      </c>
      <c r="X97" s="114">
        <f t="shared" si="55"/>
        <v>0</v>
      </c>
      <c r="Y97" s="114">
        <f t="shared" si="55"/>
        <v>0</v>
      </c>
      <c r="Z97" s="114">
        <f t="shared" si="55"/>
        <v>0</v>
      </c>
      <c r="AA97" s="114">
        <f t="shared" si="55"/>
        <v>0</v>
      </c>
      <c r="AB97" s="114">
        <f t="shared" si="55"/>
        <v>0</v>
      </c>
      <c r="AC97" s="114">
        <f t="shared" si="55"/>
        <v>0</v>
      </c>
      <c r="AD97" s="114">
        <f t="shared" si="55"/>
        <v>0</v>
      </c>
      <c r="AE97" s="115">
        <f t="shared" si="55"/>
        <v>0</v>
      </c>
      <c r="AF97" s="114">
        <f t="shared" si="55"/>
        <v>0</v>
      </c>
      <c r="AG97" s="114">
        <f t="shared" si="55"/>
        <v>0</v>
      </c>
      <c r="AH97" s="79">
        <f t="shared" si="55"/>
        <v>0</v>
      </c>
      <c r="AI97" s="114">
        <f t="shared" si="55"/>
        <v>0</v>
      </c>
      <c r="AJ97" s="79">
        <f t="shared" si="55"/>
        <v>0</v>
      </c>
      <c r="AK97" s="114">
        <f t="shared" si="55"/>
        <v>0</v>
      </c>
      <c r="AL97" s="114">
        <f t="shared" si="55"/>
        <v>0</v>
      </c>
      <c r="AM97" s="114">
        <f t="shared" si="55"/>
        <v>0</v>
      </c>
      <c r="AN97" s="114">
        <f t="shared" si="55"/>
        <v>0</v>
      </c>
      <c r="AO97" s="114">
        <f t="shared" si="55"/>
        <v>0</v>
      </c>
      <c r="AP97" s="79">
        <f t="shared" si="55"/>
        <v>0</v>
      </c>
      <c r="AQ97" s="80">
        <f t="shared" si="55"/>
        <v>0</v>
      </c>
      <c r="AR97" s="116">
        <f t="shared" si="55"/>
        <v>14</v>
      </c>
      <c r="AS97" s="117">
        <f t="shared" si="55"/>
        <v>3039756.72</v>
      </c>
    </row>
    <row r="98" spans="1:45" s="5" customFormat="1" hidden="1" x14ac:dyDescent="0.25">
      <c r="A98" s="118"/>
      <c r="B98" s="76" t="s">
        <v>141</v>
      </c>
      <c r="C98" s="112" t="s">
        <v>135</v>
      </c>
      <c r="D98" s="112"/>
      <c r="E98" s="112"/>
      <c r="F98" s="113"/>
      <c r="G98" s="112"/>
      <c r="H98" s="112"/>
      <c r="I98" s="112"/>
      <c r="J98" s="114">
        <v>0</v>
      </c>
      <c r="K98" s="114">
        <v>0</v>
      </c>
      <c r="L98" s="114">
        <v>0</v>
      </c>
      <c r="M98" s="114">
        <v>0</v>
      </c>
      <c r="N98" s="114">
        <v>0</v>
      </c>
      <c r="O98" s="114">
        <v>0</v>
      </c>
      <c r="P98" s="114">
        <v>0</v>
      </c>
      <c r="Q98" s="114">
        <v>0</v>
      </c>
      <c r="R98" s="114">
        <v>15</v>
      </c>
      <c r="S98" s="114">
        <v>3256882.2</v>
      </c>
      <c r="T98" s="114">
        <v>0</v>
      </c>
      <c r="U98" s="114">
        <v>0</v>
      </c>
      <c r="V98" s="114">
        <v>0</v>
      </c>
      <c r="W98" s="114">
        <v>0</v>
      </c>
      <c r="X98" s="114">
        <v>0</v>
      </c>
      <c r="Y98" s="114">
        <v>0</v>
      </c>
      <c r="Z98" s="114">
        <v>0</v>
      </c>
      <c r="AA98" s="114">
        <v>0</v>
      </c>
      <c r="AB98" s="114">
        <v>0</v>
      </c>
      <c r="AC98" s="114">
        <v>0</v>
      </c>
      <c r="AD98" s="114">
        <v>0</v>
      </c>
      <c r="AE98" s="115">
        <v>0</v>
      </c>
      <c r="AF98" s="114">
        <v>0</v>
      </c>
      <c r="AG98" s="114">
        <v>0</v>
      </c>
      <c r="AH98" s="79">
        <v>0</v>
      </c>
      <c r="AI98" s="114">
        <v>0</v>
      </c>
      <c r="AJ98" s="79">
        <v>0</v>
      </c>
      <c r="AK98" s="114">
        <v>0</v>
      </c>
      <c r="AL98" s="114">
        <v>0</v>
      </c>
      <c r="AM98" s="114">
        <v>0</v>
      </c>
      <c r="AN98" s="114">
        <v>0</v>
      </c>
      <c r="AO98" s="114">
        <v>0</v>
      </c>
      <c r="AP98" s="79">
        <v>0</v>
      </c>
      <c r="AQ98" s="80">
        <v>0</v>
      </c>
      <c r="AR98" s="116">
        <v>15</v>
      </c>
      <c r="AS98" s="117">
        <v>3256882.2</v>
      </c>
    </row>
    <row r="99" spans="1:45" hidden="1" x14ac:dyDescent="0.25">
      <c r="B99" s="119" t="s">
        <v>142</v>
      </c>
      <c r="C99" s="120" t="s">
        <v>135</v>
      </c>
      <c r="D99" s="120"/>
      <c r="E99" s="120"/>
      <c r="F99" s="121"/>
      <c r="G99" s="120"/>
      <c r="H99" s="120"/>
      <c r="I99" s="120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3"/>
      <c r="AF99" s="122"/>
      <c r="AG99" s="122"/>
      <c r="AH99" s="124"/>
      <c r="AI99" s="122"/>
      <c r="AJ99" s="124"/>
      <c r="AK99" s="122"/>
      <c r="AL99" s="122"/>
      <c r="AM99" s="122"/>
      <c r="AN99" s="122"/>
      <c r="AO99" s="122"/>
      <c r="AP99" s="124"/>
      <c r="AQ99" s="125"/>
      <c r="AR99" s="126"/>
      <c r="AS99" s="127"/>
    </row>
    <row r="100" spans="1:45" hidden="1" x14ac:dyDescent="0.25">
      <c r="B100" s="1" t="s">
        <v>143</v>
      </c>
      <c r="J100" s="128">
        <f>J97-J98</f>
        <v>0</v>
      </c>
      <c r="K100" s="128">
        <f t="shared" ref="K100:AS100" si="56">K97-K98</f>
        <v>0</v>
      </c>
      <c r="L100" s="128">
        <f t="shared" si="56"/>
        <v>0</v>
      </c>
      <c r="M100" s="128">
        <f t="shared" si="56"/>
        <v>0</v>
      </c>
      <c r="N100" s="128">
        <f t="shared" si="56"/>
        <v>0</v>
      </c>
      <c r="O100" s="128">
        <f t="shared" si="56"/>
        <v>0</v>
      </c>
      <c r="P100" s="128">
        <f t="shared" si="56"/>
        <v>0</v>
      </c>
      <c r="Q100" s="128">
        <f t="shared" si="56"/>
        <v>0</v>
      </c>
      <c r="R100" s="128">
        <f t="shared" si="56"/>
        <v>-1</v>
      </c>
      <c r="S100" s="128">
        <f>S97-S98</f>
        <v>-217125.47999999998</v>
      </c>
      <c r="T100" s="128">
        <f t="shared" si="56"/>
        <v>0</v>
      </c>
      <c r="U100" s="128">
        <f t="shared" si="56"/>
        <v>0</v>
      </c>
      <c r="V100" s="128">
        <f t="shared" si="56"/>
        <v>0</v>
      </c>
      <c r="W100" s="128">
        <f t="shared" si="56"/>
        <v>0</v>
      </c>
      <c r="X100" s="128">
        <f t="shared" si="56"/>
        <v>0</v>
      </c>
      <c r="Y100" s="128">
        <f t="shared" si="56"/>
        <v>0</v>
      </c>
      <c r="Z100" s="128">
        <f t="shared" si="56"/>
        <v>0</v>
      </c>
      <c r="AA100" s="128">
        <f t="shared" si="56"/>
        <v>0</v>
      </c>
      <c r="AB100" s="128">
        <f t="shared" si="56"/>
        <v>0</v>
      </c>
      <c r="AC100" s="128">
        <f t="shared" si="56"/>
        <v>0</v>
      </c>
      <c r="AD100" s="128">
        <f t="shared" si="56"/>
        <v>0</v>
      </c>
      <c r="AE100" s="128">
        <f t="shared" si="56"/>
        <v>0</v>
      </c>
      <c r="AF100" s="128">
        <f t="shared" si="56"/>
        <v>0</v>
      </c>
      <c r="AG100" s="128">
        <f t="shared" si="56"/>
        <v>0</v>
      </c>
      <c r="AH100" s="128">
        <f t="shared" si="56"/>
        <v>0</v>
      </c>
      <c r="AI100" s="128">
        <f t="shared" si="56"/>
        <v>0</v>
      </c>
      <c r="AJ100" s="128">
        <f t="shared" si="56"/>
        <v>0</v>
      </c>
      <c r="AK100" s="128">
        <f t="shared" si="56"/>
        <v>0</v>
      </c>
      <c r="AL100" s="128">
        <f t="shared" si="56"/>
        <v>0</v>
      </c>
      <c r="AM100" s="128">
        <f t="shared" si="56"/>
        <v>0</v>
      </c>
      <c r="AN100" s="128">
        <f t="shared" si="56"/>
        <v>0</v>
      </c>
      <c r="AO100" s="128">
        <f t="shared" si="56"/>
        <v>0</v>
      </c>
      <c r="AP100" s="128">
        <f t="shared" si="56"/>
        <v>0</v>
      </c>
      <c r="AQ100" s="128">
        <f t="shared" si="56"/>
        <v>0</v>
      </c>
      <c r="AR100" s="128">
        <f t="shared" si="56"/>
        <v>-1</v>
      </c>
      <c r="AS100" s="128">
        <f t="shared" si="56"/>
        <v>-217125.47999999998</v>
      </c>
    </row>
  </sheetData>
  <autoFilter ref="A8:AQ97"/>
  <mergeCells count="100">
    <mergeCell ref="AR1:AS1"/>
    <mergeCell ref="AR2:AS2"/>
    <mergeCell ref="A4:A8"/>
    <mergeCell ref="B4:B8"/>
    <mergeCell ref="C4:C8"/>
    <mergeCell ref="D4:E4"/>
    <mergeCell ref="F4:F8"/>
    <mergeCell ref="G4:G8"/>
    <mergeCell ref="H4:H8"/>
    <mergeCell ref="I4:I8"/>
    <mergeCell ref="J4:K4"/>
    <mergeCell ref="L4:M4"/>
    <mergeCell ref="N4:O4"/>
    <mergeCell ref="P4:Q4"/>
    <mergeCell ref="R4:S4"/>
    <mergeCell ref="AP4:AQ4"/>
    <mergeCell ref="AR4:AS4"/>
    <mergeCell ref="V4:W4"/>
    <mergeCell ref="X4:Y4"/>
    <mergeCell ref="Z4:AA4"/>
    <mergeCell ref="AB4:AC4"/>
    <mergeCell ref="AD4:AE4"/>
    <mergeCell ref="AF4:AG4"/>
    <mergeCell ref="T5:U5"/>
    <mergeCell ref="AH4:AI4"/>
    <mergeCell ref="AJ4:AK4"/>
    <mergeCell ref="AL4:AM4"/>
    <mergeCell ref="AN4:AO4"/>
    <mergeCell ref="T4:U4"/>
    <mergeCell ref="J5:K5"/>
    <mergeCell ref="L5:M5"/>
    <mergeCell ref="N5:O5"/>
    <mergeCell ref="P5:Q5"/>
    <mergeCell ref="R5:S5"/>
    <mergeCell ref="AR5:AS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B6:AC6"/>
    <mergeCell ref="D6:D7"/>
    <mergeCell ref="E6:E7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P6:AQ6"/>
    <mergeCell ref="AR6:AS6"/>
    <mergeCell ref="J7:K7"/>
    <mergeCell ref="L7:M7"/>
    <mergeCell ref="N7:O7"/>
    <mergeCell ref="P7:Q7"/>
    <mergeCell ref="R7:S7"/>
    <mergeCell ref="T7:U7"/>
    <mergeCell ref="V7:W7"/>
    <mergeCell ref="X7:Y7"/>
    <mergeCell ref="AD6:AE6"/>
    <mergeCell ref="AF6:AG6"/>
    <mergeCell ref="AH6:AI6"/>
    <mergeCell ref="AJ6:AK6"/>
    <mergeCell ref="AL6:AM6"/>
    <mergeCell ref="AN6:AO6"/>
    <mergeCell ref="AP7:AQ7"/>
    <mergeCell ref="AR7:AS7"/>
    <mergeCell ref="B11:B12"/>
    <mergeCell ref="B16:B17"/>
    <mergeCell ref="Z7:AA7"/>
    <mergeCell ref="AB7:AC7"/>
    <mergeCell ref="AD7:AE7"/>
    <mergeCell ref="AF7:AG7"/>
    <mergeCell ref="AH7:AI7"/>
    <mergeCell ref="AJ7:AK7"/>
    <mergeCell ref="B95:B96"/>
    <mergeCell ref="B3:AS3"/>
    <mergeCell ref="B52:B56"/>
    <mergeCell ref="B60:B76"/>
    <mergeCell ref="B78:B79"/>
    <mergeCell ref="B81:B85"/>
    <mergeCell ref="B87:B88"/>
    <mergeCell ref="B90:B91"/>
    <mergeCell ref="B23:B24"/>
    <mergeCell ref="B26:B31"/>
    <mergeCell ref="B33:B34"/>
    <mergeCell ref="B36:B42"/>
    <mergeCell ref="B44:B46"/>
    <mergeCell ref="B48:B50"/>
    <mergeCell ref="AL7:AM7"/>
    <mergeCell ref="AN7:AO7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ВМП КС</vt:lpstr>
      <vt:lpstr>ВМП СДП</vt:lpstr>
      <vt:lpstr>'ВМП КС'!Заголовки_для_печати</vt:lpstr>
      <vt:lpstr>'ВМП СДП'!Заголовки_для_печати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Дедух Ирина Владимировна</cp:lastModifiedBy>
  <dcterms:created xsi:type="dcterms:W3CDTF">2023-10-25T05:53:16Z</dcterms:created>
  <dcterms:modified xsi:type="dcterms:W3CDTF">2023-10-31T00:39:29Z</dcterms:modified>
</cp:coreProperties>
</file>